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975" windowHeight="8640" tabRatio="890"/>
  </bookViews>
  <sheets>
    <sheet name="روکش" sheetId="1" r:id="rId1"/>
    <sheet name="جدول دو" sheetId="3" r:id="rId2"/>
    <sheet name="جدول دو (2)" sheetId="4" r:id="rId3"/>
    <sheet name="جدول دو (3)" sheetId="5" r:id="rId4"/>
    <sheet name="جدول دو (4)" sheetId="6" r:id="rId5"/>
    <sheet name="جدول دو (5)" sheetId="7" r:id="rId6"/>
    <sheet name="جدول دو (6)" sheetId="8" r:id="rId7"/>
    <sheet name="جدول دو (7)" sheetId="9" r:id="rId8"/>
    <sheet name="جدول دو تجهیزکارگاه" sheetId="10" r:id="rId9"/>
  </sheets>
  <definedNames>
    <definedName name="_xlnm.Print_Area" localSheetId="1">'جدول دو'!$A$1:$N$34</definedName>
    <definedName name="_xlnm.Print_Area" localSheetId="2">'جدول دو (2)'!$A$1:$N$34</definedName>
    <definedName name="_xlnm.Print_Area" localSheetId="3">'جدول دو (3)'!$A$1:$N$34</definedName>
    <definedName name="_xlnm.Print_Area" localSheetId="4">'جدول دو (4)'!$A$1:$N$34</definedName>
    <definedName name="_xlnm.Print_Area" localSheetId="5">'جدول دو (5)'!$A$1:$N$34</definedName>
    <definedName name="_xlnm.Print_Area" localSheetId="6">'جدول دو (6)'!$A$1:$N$34</definedName>
    <definedName name="_xlnm.Print_Area" localSheetId="7">'جدول دو (7)'!$A$1:$N$34</definedName>
    <definedName name="_xlnm.Print_Area" localSheetId="8">'جدول دو تجهیزکارگاه'!$A$1:$N$34</definedName>
    <definedName name="_xlnm.Print_Area" localSheetId="0">روکش!$A$1:$O$28</definedName>
  </definedNames>
  <calcPr calcId="144525"/>
</workbook>
</file>

<file path=xl/calcChain.xml><?xml version="1.0" encoding="utf-8"?>
<calcChain xmlns="http://schemas.openxmlformats.org/spreadsheetml/2006/main">
  <c r="N16" i="1" l="1"/>
  <c r="L30" i="10" l="1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30" i="3"/>
  <c r="L29" i="3"/>
  <c r="L28" i="3"/>
  <c r="L27" i="3"/>
  <c r="L26" i="3"/>
  <c r="L25" i="3"/>
  <c r="L24" i="3"/>
  <c r="L23" i="3"/>
  <c r="L22" i="3"/>
  <c r="L21" i="3"/>
  <c r="L19" i="3"/>
  <c r="L18" i="3"/>
  <c r="L17" i="3"/>
  <c r="L16" i="3"/>
  <c r="L15" i="3"/>
  <c r="L14" i="3"/>
  <c r="L13" i="3"/>
  <c r="L12" i="3"/>
  <c r="L11" i="3"/>
  <c r="L10" i="3"/>
  <c r="L9" i="3"/>
  <c r="L20" i="3"/>
  <c r="L19" i="1"/>
  <c r="L18" i="1"/>
  <c r="L17" i="1"/>
  <c r="L16" i="1"/>
  <c r="J19" i="1"/>
  <c r="J18" i="1"/>
  <c r="J17" i="1"/>
  <c r="J16" i="1"/>
  <c r="G29" i="10" l="1"/>
  <c r="I30" i="10" s="1"/>
  <c r="G27" i="10"/>
  <c r="I27" i="10" s="1"/>
  <c r="M27" i="10" s="1"/>
  <c r="G25" i="10"/>
  <c r="I26" i="10" s="1"/>
  <c r="M23" i="10"/>
  <c r="G23" i="10"/>
  <c r="I23" i="10" s="1"/>
  <c r="G21" i="10"/>
  <c r="I22" i="10" s="1"/>
  <c r="G19" i="10"/>
  <c r="I19" i="10" s="1"/>
  <c r="M19" i="10" s="1"/>
  <c r="G17" i="10"/>
  <c r="I18" i="10" s="1"/>
  <c r="I15" i="10"/>
  <c r="M15" i="10" s="1"/>
  <c r="G15" i="10"/>
  <c r="I16" i="10" s="1"/>
  <c r="G13" i="10"/>
  <c r="I14" i="10" s="1"/>
  <c r="M14" i="10" s="1"/>
  <c r="I11" i="10"/>
  <c r="M11" i="10" s="1"/>
  <c r="G11" i="10"/>
  <c r="I12" i="10" s="1"/>
  <c r="M12" i="10" s="1"/>
  <c r="G9" i="10"/>
  <c r="I10" i="10" s="1"/>
  <c r="M10" i="10" s="1"/>
  <c r="H5" i="10"/>
  <c r="K3" i="10"/>
  <c r="I3" i="10"/>
  <c r="G3" i="10"/>
  <c r="B1" i="10"/>
  <c r="E20" i="1"/>
  <c r="E19" i="1"/>
  <c r="G29" i="9"/>
  <c r="I30" i="9" s="1"/>
  <c r="M30" i="9" s="1"/>
  <c r="G27" i="9"/>
  <c r="I28" i="9" s="1"/>
  <c r="G25" i="9"/>
  <c r="I26" i="9" s="1"/>
  <c r="M26" i="9" s="1"/>
  <c r="G23" i="9"/>
  <c r="I24" i="9" s="1"/>
  <c r="G21" i="9"/>
  <c r="I22" i="9" s="1"/>
  <c r="M22" i="9" s="1"/>
  <c r="G19" i="9"/>
  <c r="I20" i="9" s="1"/>
  <c r="G17" i="9"/>
  <c r="I18" i="9" s="1"/>
  <c r="M18" i="9" s="1"/>
  <c r="G15" i="9"/>
  <c r="I16" i="9" s="1"/>
  <c r="G13" i="9"/>
  <c r="I14" i="9" s="1"/>
  <c r="M14" i="9" s="1"/>
  <c r="G11" i="9"/>
  <c r="I12" i="9" s="1"/>
  <c r="G9" i="9"/>
  <c r="I10" i="9" s="1"/>
  <c r="M10" i="9" s="1"/>
  <c r="H5" i="9"/>
  <c r="K3" i="9"/>
  <c r="I3" i="9"/>
  <c r="G3" i="9"/>
  <c r="B1" i="9"/>
  <c r="G29" i="8"/>
  <c r="I30" i="8" s="1"/>
  <c r="G27" i="8"/>
  <c r="I27" i="8" s="1"/>
  <c r="M27" i="8" s="1"/>
  <c r="I25" i="8"/>
  <c r="M25" i="8" s="1"/>
  <c r="G25" i="8"/>
  <c r="I26" i="8" s="1"/>
  <c r="M26" i="8" s="1"/>
  <c r="G23" i="8"/>
  <c r="I23" i="8" s="1"/>
  <c r="G21" i="8"/>
  <c r="I22" i="8" s="1"/>
  <c r="G19" i="8"/>
  <c r="I19" i="8" s="1"/>
  <c r="M19" i="8" s="1"/>
  <c r="I17" i="8"/>
  <c r="M17" i="8" s="1"/>
  <c r="G17" i="8"/>
  <c r="I18" i="8" s="1"/>
  <c r="M18" i="8" s="1"/>
  <c r="G15" i="8"/>
  <c r="I15" i="8" s="1"/>
  <c r="G13" i="8"/>
  <c r="I14" i="8" s="1"/>
  <c r="G11" i="8"/>
  <c r="I11" i="8" s="1"/>
  <c r="M11" i="8" s="1"/>
  <c r="I9" i="8"/>
  <c r="M9" i="8" s="1"/>
  <c r="G9" i="8"/>
  <c r="I10" i="8" s="1"/>
  <c r="M10" i="8" s="1"/>
  <c r="H5" i="8"/>
  <c r="K3" i="8"/>
  <c r="I3" i="8"/>
  <c r="G3" i="8"/>
  <c r="B1" i="8"/>
  <c r="G29" i="7"/>
  <c r="I30" i="7" s="1"/>
  <c r="M30" i="7" s="1"/>
  <c r="G27" i="7"/>
  <c r="I28" i="7" s="1"/>
  <c r="M28" i="7" s="1"/>
  <c r="G25" i="7"/>
  <c r="I26" i="7" s="1"/>
  <c r="M26" i="7" s="1"/>
  <c r="I23" i="7"/>
  <c r="M23" i="7" s="1"/>
  <c r="G23" i="7"/>
  <c r="I24" i="7" s="1"/>
  <c r="G21" i="7"/>
  <c r="I22" i="7" s="1"/>
  <c r="M22" i="7" s="1"/>
  <c r="I19" i="7"/>
  <c r="M19" i="7" s="1"/>
  <c r="G19" i="7"/>
  <c r="I20" i="7" s="1"/>
  <c r="M20" i="7" s="1"/>
  <c r="G17" i="7"/>
  <c r="I18" i="7" s="1"/>
  <c r="M18" i="7" s="1"/>
  <c r="G15" i="7"/>
  <c r="I16" i="7" s="1"/>
  <c r="G13" i="7"/>
  <c r="I14" i="7" s="1"/>
  <c r="M14" i="7" s="1"/>
  <c r="G11" i="7"/>
  <c r="I12" i="7" s="1"/>
  <c r="M12" i="7" s="1"/>
  <c r="G9" i="7"/>
  <c r="I10" i="7" s="1"/>
  <c r="M10" i="7" s="1"/>
  <c r="H5" i="7"/>
  <c r="K3" i="7"/>
  <c r="I3" i="7"/>
  <c r="G3" i="7"/>
  <c r="B1" i="7"/>
  <c r="G29" i="6"/>
  <c r="I30" i="6" s="1"/>
  <c r="M30" i="6" s="1"/>
  <c r="G27" i="6"/>
  <c r="I28" i="6" s="1"/>
  <c r="M28" i="6" s="1"/>
  <c r="G25" i="6"/>
  <c r="I26" i="6" s="1"/>
  <c r="M26" i="6" s="1"/>
  <c r="I23" i="6"/>
  <c r="M23" i="6" s="1"/>
  <c r="G23" i="6"/>
  <c r="I24" i="6" s="1"/>
  <c r="G21" i="6"/>
  <c r="I22" i="6" s="1"/>
  <c r="M22" i="6" s="1"/>
  <c r="I19" i="6"/>
  <c r="M19" i="6" s="1"/>
  <c r="G19" i="6"/>
  <c r="I20" i="6" s="1"/>
  <c r="M20" i="6" s="1"/>
  <c r="G17" i="6"/>
  <c r="I18" i="6" s="1"/>
  <c r="M18" i="6" s="1"/>
  <c r="G15" i="6"/>
  <c r="I16" i="6" s="1"/>
  <c r="G13" i="6"/>
  <c r="I14" i="6" s="1"/>
  <c r="M14" i="6" s="1"/>
  <c r="G11" i="6"/>
  <c r="I12" i="6" s="1"/>
  <c r="M12" i="6" s="1"/>
  <c r="G9" i="6"/>
  <c r="I10" i="6" s="1"/>
  <c r="M10" i="6" s="1"/>
  <c r="H5" i="6"/>
  <c r="K3" i="6"/>
  <c r="I3" i="6"/>
  <c r="G3" i="6"/>
  <c r="B1" i="6"/>
  <c r="G29" i="5"/>
  <c r="I30" i="5" s="1"/>
  <c r="M30" i="5" s="1"/>
  <c r="G27" i="5"/>
  <c r="I28" i="5" s="1"/>
  <c r="M28" i="5" s="1"/>
  <c r="G25" i="5"/>
  <c r="I26" i="5" s="1"/>
  <c r="M26" i="5" s="1"/>
  <c r="G23" i="5"/>
  <c r="I24" i="5" s="1"/>
  <c r="G21" i="5"/>
  <c r="I22" i="5" s="1"/>
  <c r="M22" i="5" s="1"/>
  <c r="I19" i="5"/>
  <c r="M19" i="5" s="1"/>
  <c r="G19" i="5"/>
  <c r="I20" i="5" s="1"/>
  <c r="M20" i="5" s="1"/>
  <c r="G17" i="5"/>
  <c r="I18" i="5" s="1"/>
  <c r="M18" i="5" s="1"/>
  <c r="G15" i="5"/>
  <c r="I16" i="5" s="1"/>
  <c r="G13" i="5"/>
  <c r="I14" i="5" s="1"/>
  <c r="M14" i="5" s="1"/>
  <c r="G11" i="5"/>
  <c r="I12" i="5" s="1"/>
  <c r="M12" i="5" s="1"/>
  <c r="G9" i="5"/>
  <c r="I10" i="5" s="1"/>
  <c r="M10" i="5" s="1"/>
  <c r="H5" i="5"/>
  <c r="K3" i="5"/>
  <c r="I3" i="5"/>
  <c r="G3" i="5"/>
  <c r="B1" i="5"/>
  <c r="G29" i="4"/>
  <c r="I30" i="4" s="1"/>
  <c r="G27" i="4"/>
  <c r="I27" i="4" s="1"/>
  <c r="M27" i="4" s="1"/>
  <c r="I25" i="4"/>
  <c r="M25" i="4" s="1"/>
  <c r="G25" i="4"/>
  <c r="I26" i="4" s="1"/>
  <c r="M26" i="4" s="1"/>
  <c r="G23" i="4"/>
  <c r="I23" i="4" s="1"/>
  <c r="G21" i="4"/>
  <c r="I22" i="4" s="1"/>
  <c r="G19" i="4"/>
  <c r="I19" i="4" s="1"/>
  <c r="M19" i="4" s="1"/>
  <c r="I17" i="4"/>
  <c r="M17" i="4" s="1"/>
  <c r="G17" i="4"/>
  <c r="I18" i="4" s="1"/>
  <c r="M18" i="4" s="1"/>
  <c r="G15" i="4"/>
  <c r="I15" i="4" s="1"/>
  <c r="G13" i="4"/>
  <c r="I14" i="4" s="1"/>
  <c r="G11" i="4"/>
  <c r="I11" i="4" s="1"/>
  <c r="G9" i="4"/>
  <c r="I10" i="4" s="1"/>
  <c r="H5" i="4"/>
  <c r="K3" i="4"/>
  <c r="I3" i="4"/>
  <c r="G3" i="4"/>
  <c r="B1" i="4"/>
  <c r="I18" i="3"/>
  <c r="M18" i="3" s="1"/>
  <c r="G17" i="3"/>
  <c r="I17" i="3" s="1"/>
  <c r="M17" i="3" s="1"/>
  <c r="G19" i="3"/>
  <c r="I20" i="3" s="1"/>
  <c r="M20" i="3" s="1"/>
  <c r="J24" i="1"/>
  <c r="K22" i="1"/>
  <c r="B1" i="3"/>
  <c r="G3" i="3"/>
  <c r="K3" i="3"/>
  <c r="I3" i="3"/>
  <c r="H5" i="3"/>
  <c r="I23" i="5" l="1"/>
  <c r="M23" i="5" s="1"/>
  <c r="I29" i="10"/>
  <c r="M29" i="10" s="1"/>
  <c r="I21" i="4"/>
  <c r="M21" i="4" s="1"/>
  <c r="I29" i="4"/>
  <c r="M29" i="4" s="1"/>
  <c r="I11" i="5"/>
  <c r="M11" i="5" s="1"/>
  <c r="I15" i="5"/>
  <c r="M15" i="5" s="1"/>
  <c r="I27" i="5"/>
  <c r="M27" i="5" s="1"/>
  <c r="I11" i="6"/>
  <c r="M11" i="6" s="1"/>
  <c r="I15" i="6"/>
  <c r="M15" i="6" s="1"/>
  <c r="I27" i="6"/>
  <c r="M27" i="6" s="1"/>
  <c r="I11" i="7"/>
  <c r="M11" i="7" s="1"/>
  <c r="I15" i="7"/>
  <c r="M15" i="7" s="1"/>
  <c r="I27" i="7"/>
  <c r="M27" i="7" s="1"/>
  <c r="I13" i="8"/>
  <c r="M13" i="8" s="1"/>
  <c r="I21" i="8"/>
  <c r="M21" i="8" s="1"/>
  <c r="I29" i="8"/>
  <c r="M29" i="8" s="1"/>
  <c r="M16" i="10"/>
  <c r="M30" i="10"/>
  <c r="M18" i="10"/>
  <c r="M22" i="10"/>
  <c r="M26" i="10"/>
  <c r="I9" i="10"/>
  <c r="M9" i="10" s="1"/>
  <c r="I13" i="10"/>
  <c r="M13" i="10" s="1"/>
  <c r="I17" i="10"/>
  <c r="M17" i="10" s="1"/>
  <c r="I20" i="10"/>
  <c r="M20" i="10" s="1"/>
  <c r="I21" i="10"/>
  <c r="M21" i="10" s="1"/>
  <c r="I24" i="10"/>
  <c r="M24" i="10" s="1"/>
  <c r="I25" i="10"/>
  <c r="M25" i="10" s="1"/>
  <c r="I28" i="10"/>
  <c r="M28" i="10" s="1"/>
  <c r="I27" i="9"/>
  <c r="M27" i="9" s="1"/>
  <c r="I15" i="9"/>
  <c r="M15" i="9" s="1"/>
  <c r="I23" i="9"/>
  <c r="M23" i="9" s="1"/>
  <c r="I11" i="9"/>
  <c r="M11" i="9" s="1"/>
  <c r="M12" i="9"/>
  <c r="I19" i="9"/>
  <c r="M19" i="9" s="1"/>
  <c r="M20" i="9"/>
  <c r="M28" i="9"/>
  <c r="M16" i="9"/>
  <c r="M24" i="9"/>
  <c r="I9" i="9"/>
  <c r="M9" i="9" s="1"/>
  <c r="I13" i="9"/>
  <c r="M13" i="9" s="1"/>
  <c r="I17" i="9"/>
  <c r="M17" i="9" s="1"/>
  <c r="I21" i="9"/>
  <c r="M21" i="9" s="1"/>
  <c r="I25" i="9"/>
  <c r="M25" i="9" s="1"/>
  <c r="I29" i="9"/>
  <c r="M29" i="9" s="1"/>
  <c r="M14" i="8"/>
  <c r="M15" i="8"/>
  <c r="M22" i="8"/>
  <c r="M23" i="8"/>
  <c r="M30" i="8"/>
  <c r="I12" i="8"/>
  <c r="M12" i="8" s="1"/>
  <c r="M31" i="8" s="1"/>
  <c r="I16" i="8"/>
  <c r="M16" i="8" s="1"/>
  <c r="I20" i="8"/>
  <c r="M20" i="8" s="1"/>
  <c r="I24" i="8"/>
  <c r="M24" i="8" s="1"/>
  <c r="I28" i="8"/>
  <c r="M28" i="8" s="1"/>
  <c r="M16" i="7"/>
  <c r="M24" i="7"/>
  <c r="I9" i="7"/>
  <c r="M9" i="7" s="1"/>
  <c r="I13" i="7"/>
  <c r="M13" i="7" s="1"/>
  <c r="I17" i="7"/>
  <c r="M17" i="7" s="1"/>
  <c r="I21" i="7"/>
  <c r="M21" i="7" s="1"/>
  <c r="I25" i="7"/>
  <c r="M25" i="7" s="1"/>
  <c r="I29" i="7"/>
  <c r="M29" i="7" s="1"/>
  <c r="M16" i="6"/>
  <c r="M24" i="6"/>
  <c r="I9" i="6"/>
  <c r="M9" i="6" s="1"/>
  <c r="I13" i="6"/>
  <c r="M13" i="6" s="1"/>
  <c r="I17" i="6"/>
  <c r="M17" i="6" s="1"/>
  <c r="I21" i="6"/>
  <c r="M21" i="6" s="1"/>
  <c r="I25" i="6"/>
  <c r="M25" i="6" s="1"/>
  <c r="I29" i="6"/>
  <c r="M29" i="6" s="1"/>
  <c r="M16" i="5"/>
  <c r="M24" i="5"/>
  <c r="I9" i="5"/>
  <c r="M9" i="5" s="1"/>
  <c r="I13" i="5"/>
  <c r="M13" i="5" s="1"/>
  <c r="I17" i="5"/>
  <c r="M17" i="5" s="1"/>
  <c r="I21" i="5"/>
  <c r="M21" i="5" s="1"/>
  <c r="I25" i="5"/>
  <c r="M25" i="5" s="1"/>
  <c r="I29" i="5"/>
  <c r="M29" i="5" s="1"/>
  <c r="M16" i="4"/>
  <c r="M10" i="4"/>
  <c r="M11" i="4"/>
  <c r="M14" i="4"/>
  <c r="M15" i="4"/>
  <c r="M22" i="4"/>
  <c r="M23" i="4"/>
  <c r="M30" i="4"/>
  <c r="I9" i="4"/>
  <c r="M9" i="4" s="1"/>
  <c r="I12" i="4"/>
  <c r="M12" i="4" s="1"/>
  <c r="I13" i="4"/>
  <c r="M13" i="4" s="1"/>
  <c r="I16" i="4"/>
  <c r="I20" i="4"/>
  <c r="M20" i="4" s="1"/>
  <c r="I24" i="4"/>
  <c r="M24" i="4" s="1"/>
  <c r="I28" i="4"/>
  <c r="M28" i="4" s="1"/>
  <c r="I19" i="3"/>
  <c r="M19" i="3" s="1"/>
  <c r="G29" i="3"/>
  <c r="G27" i="3"/>
  <c r="G25" i="3"/>
  <c r="G23" i="3"/>
  <c r="G21" i="3"/>
  <c r="G15" i="3"/>
  <c r="G13" i="3"/>
  <c r="G11" i="3"/>
  <c r="G9" i="3"/>
  <c r="M31" i="6" l="1"/>
  <c r="M31" i="7"/>
  <c r="M31" i="10"/>
  <c r="E22" i="1" s="1"/>
  <c r="M31" i="9"/>
  <c r="M31" i="5"/>
  <c r="M31" i="4"/>
  <c r="I9" i="3"/>
  <c r="M9" i="3" s="1"/>
  <c r="I10" i="3"/>
  <c r="M10" i="3" s="1"/>
  <c r="I21" i="3"/>
  <c r="M21" i="3" s="1"/>
  <c r="I22" i="3"/>
  <c r="M22" i="3" s="1"/>
  <c r="I29" i="3"/>
  <c r="M29" i="3" s="1"/>
  <c r="I30" i="3"/>
  <c r="M30" i="3" s="1"/>
  <c r="I11" i="3"/>
  <c r="M11" i="3" s="1"/>
  <c r="I12" i="3"/>
  <c r="M12" i="3" s="1"/>
  <c r="I15" i="3"/>
  <c r="M15" i="3" s="1"/>
  <c r="I16" i="3"/>
  <c r="M16" i="3" s="1"/>
  <c r="I23" i="3"/>
  <c r="M23" i="3" s="1"/>
  <c r="I24" i="3"/>
  <c r="M24" i="3" s="1"/>
  <c r="I27" i="3"/>
  <c r="M27" i="3" s="1"/>
  <c r="I28" i="3"/>
  <c r="M28" i="3" s="1"/>
  <c r="I25" i="3"/>
  <c r="M25" i="3" s="1"/>
  <c r="I26" i="3"/>
  <c r="M26" i="3" s="1"/>
  <c r="I13" i="3"/>
  <c r="M13" i="3" s="1"/>
  <c r="I14" i="3"/>
  <c r="M14" i="3" s="1"/>
  <c r="N19" i="1"/>
  <c r="N18" i="1"/>
  <c r="N17" i="1"/>
  <c r="M31" i="3" l="1"/>
  <c r="E18" i="1" l="1"/>
  <c r="E21" i="1"/>
  <c r="E23" i="1" l="1"/>
  <c r="L23" i="1" s="1"/>
  <c r="L24" i="1" s="1"/>
  <c r="R58" i="1" l="1"/>
  <c r="R50" i="1"/>
  <c r="R55" i="1"/>
  <c r="R60" i="1"/>
  <c r="R52" i="1"/>
  <c r="R57" i="1"/>
  <c r="R54" i="1"/>
  <c r="R59" i="1"/>
  <c r="R51" i="1"/>
  <c r="R56" i="1"/>
  <c r="R61" i="1"/>
  <c r="R53" i="1"/>
  <c r="T61" i="1" l="1"/>
  <c r="S61" i="1"/>
  <c r="T51" i="1"/>
  <c r="U51" i="1"/>
  <c r="S51" i="1"/>
  <c r="W51" i="1" s="1"/>
  <c r="V51" i="1"/>
  <c r="X51" i="1"/>
  <c r="V54" i="1"/>
  <c r="T54" i="1"/>
  <c r="U54" i="1"/>
  <c r="S54" i="1"/>
  <c r="W54" i="1" s="1"/>
  <c r="X54" i="1"/>
  <c r="S52" i="1"/>
  <c r="W52" i="1" s="1"/>
  <c r="T52" i="1"/>
  <c r="S55" i="1"/>
  <c r="W55" i="1" s="1"/>
  <c r="T55" i="1"/>
  <c r="T58" i="1"/>
  <c r="S58" i="1"/>
  <c r="W58" i="1" s="1"/>
  <c r="Y55" i="1"/>
  <c r="Z52" i="1"/>
  <c r="T53" i="1"/>
  <c r="S53" i="1"/>
  <c r="W53" i="1" s="1"/>
  <c r="X53" i="1"/>
  <c r="Z55" i="1"/>
  <c r="S56" i="1"/>
  <c r="W56" i="1" s="1"/>
  <c r="Y58" i="1"/>
  <c r="X56" i="1"/>
  <c r="T56" i="1"/>
  <c r="S59" i="1"/>
  <c r="W59" i="1" s="1"/>
  <c r="X59" i="1"/>
  <c r="Z58" i="1"/>
  <c r="T59" i="1"/>
  <c r="U57" i="1"/>
  <c r="S57" i="1"/>
  <c r="X57" i="1"/>
  <c r="T57" i="1"/>
  <c r="V57" i="1"/>
  <c r="X60" i="1"/>
  <c r="T60" i="1"/>
  <c r="V60" i="1"/>
  <c r="S60" i="1"/>
  <c r="W60" i="1" s="1"/>
  <c r="U60" i="1"/>
  <c r="X50" i="1"/>
  <c r="S50" i="1"/>
  <c r="W50" i="1" s="1"/>
  <c r="R62" i="1"/>
  <c r="Y52" i="1"/>
  <c r="T50" i="1"/>
  <c r="W57" i="1" l="1"/>
  <c r="W61" i="1"/>
  <c r="R64" i="1" l="1"/>
  <c r="L25" i="1" s="1"/>
</calcChain>
</file>

<file path=xl/sharedStrings.xml><?xml version="1.0" encoding="utf-8"?>
<sst xmlns="http://schemas.openxmlformats.org/spreadsheetml/2006/main" count="294" uniqueCount="91">
  <si>
    <t>1-1</t>
  </si>
  <si>
    <t>1-3</t>
  </si>
  <si>
    <t>2-1</t>
  </si>
  <si>
    <t>3-1</t>
  </si>
  <si>
    <t>2-3</t>
  </si>
  <si>
    <t>3-3</t>
  </si>
  <si>
    <t>4-1</t>
  </si>
  <si>
    <t>5-1</t>
  </si>
  <si>
    <t>6-1</t>
  </si>
  <si>
    <t>7-1</t>
  </si>
  <si>
    <t>8-1</t>
  </si>
  <si>
    <t>2-  خلاصه محاسبه تعدیل</t>
  </si>
  <si>
    <t>فهرست بهای منضم به پیمان</t>
  </si>
  <si>
    <t>مبلغ تعدیل به ریال</t>
  </si>
  <si>
    <t>جـمـع</t>
  </si>
  <si>
    <t>3-  مشخصات صورت وضعیت ها  و  دوره ها</t>
  </si>
  <si>
    <t>4-3</t>
  </si>
  <si>
    <t>1-4-3</t>
  </si>
  <si>
    <t>2-4-3</t>
  </si>
  <si>
    <t>3-4-3</t>
  </si>
  <si>
    <t>4-4-3</t>
  </si>
  <si>
    <t>5-3</t>
  </si>
  <si>
    <t>1-5-3</t>
  </si>
  <si>
    <t>2-5-3</t>
  </si>
  <si>
    <t>3-5-3</t>
  </si>
  <si>
    <t>4-5-3</t>
  </si>
  <si>
    <t>موضوع پیمان :</t>
  </si>
  <si>
    <t>کارفرما  :</t>
  </si>
  <si>
    <t>پیمانکار  :</t>
  </si>
  <si>
    <t>مدت مندرج در پیمان  :</t>
  </si>
  <si>
    <t>مدت پیمان  ( مدت مندرج در پیمان و مدت تمدید) :</t>
  </si>
  <si>
    <t>دوره مبنای پیمان  :</t>
  </si>
  <si>
    <t>تاریخ شروع به کار :</t>
  </si>
  <si>
    <t>ابنیـه</t>
  </si>
  <si>
    <t>تاسیسات مکانیکی</t>
  </si>
  <si>
    <t>تجهیز و برچیدن کارگاه</t>
  </si>
  <si>
    <t>4-  وضعیت تعدیل قرارداد تا این صورت وضعیت</t>
  </si>
  <si>
    <t>1-  مشخصات پیمان</t>
  </si>
  <si>
    <t>مدت کارکرد  (روز)</t>
  </si>
  <si>
    <t>مدت کارکرد در هر دوره سه ماهه به مدت کارکرد :</t>
  </si>
  <si>
    <t>کارکرد در دوره سه ماهه</t>
  </si>
  <si>
    <t>سال</t>
  </si>
  <si>
    <t>نسبت مدت کارکرد در هر دوره سه ماهه به مدت کارکرد :</t>
  </si>
  <si>
    <t>نسبت کارکرد در دوره سه ماهه</t>
  </si>
  <si>
    <t>(جمع دو ردیف فوق)</t>
  </si>
  <si>
    <t>پیمانکار :</t>
  </si>
  <si>
    <t>ناظر  :</t>
  </si>
  <si>
    <t>سرناظر :</t>
  </si>
  <si>
    <t>دوره کارکرد</t>
  </si>
  <si>
    <t>سه ماهه</t>
  </si>
  <si>
    <t>فصل</t>
  </si>
  <si>
    <t>مبلغ صورت وضعیت فعلی</t>
  </si>
  <si>
    <t>مبلغ صورت وضعیت قبلی</t>
  </si>
  <si>
    <t>مابه التفاوت دو صورت وضعیت</t>
  </si>
  <si>
    <t>نسبت مدت کارکرد در دوره به مدت کارکرد</t>
  </si>
  <si>
    <t>مبلغ کارکرد در دوره</t>
  </si>
  <si>
    <t>شاخص مبنا</t>
  </si>
  <si>
    <t>شاخص دوره کارکرد</t>
  </si>
  <si>
    <t>ضریب تعدیل</t>
  </si>
  <si>
    <t>مبلغ تعدیل</t>
  </si>
  <si>
    <t>ناظر :</t>
  </si>
  <si>
    <t>تا</t>
  </si>
  <si>
    <t>از تاریخ</t>
  </si>
  <si>
    <t>صورت وضعیت تعدیل شماره</t>
  </si>
  <si>
    <t>تا  تاریخ</t>
  </si>
  <si>
    <t>دوره شاخص مبنای پیمان  :</t>
  </si>
  <si>
    <t>تمامی مبالغ  به  ریال</t>
  </si>
  <si>
    <t>از</t>
  </si>
  <si>
    <t>خلاصه اطلاعات تعدیل صورت وضعیت شماره</t>
  </si>
  <si>
    <t>تاسیسات برقی</t>
  </si>
  <si>
    <t>راه و باند</t>
  </si>
  <si>
    <t>جمع مبالغ تعدیل تا صورت وضعیت شماره</t>
  </si>
  <si>
    <t>تعدیل این صورت وضعیت   ( نقل از جـمع جدول شماره 2  )</t>
  </si>
  <si>
    <t>به مدت کل کارکرد ،</t>
  </si>
  <si>
    <t>فهرست بهای پایه رشته :</t>
  </si>
  <si>
    <t>ابنیه</t>
  </si>
  <si>
    <t>برق</t>
  </si>
  <si>
    <t>مکانیکی</t>
  </si>
  <si>
    <t>اول</t>
  </si>
  <si>
    <t>دوم</t>
  </si>
  <si>
    <t>سوم</t>
  </si>
  <si>
    <t>چهارم</t>
  </si>
  <si>
    <t>تاریخ صورت وضعیت فعلی</t>
  </si>
  <si>
    <t>تاریخ صورت وضعیت قبلی</t>
  </si>
  <si>
    <t>جمع مبالغ تعدیل لغایت صورت وضعیت تعدیل قبلی شماره</t>
  </si>
  <si>
    <t xml:space="preserve"> ریال</t>
  </si>
  <si>
    <t>به حروف  :</t>
  </si>
  <si>
    <t>ابتدا فرم روکش را تکمیل کرده ، سپس "جداول دو"   را طبق فهرست بهای منضم به پیمان خود  تکمیل کنید .</t>
  </si>
  <si>
    <t>po.bbmc@gmail.com</t>
  </si>
  <si>
    <t>تـهیـه کـننده  :    ز مـا نـی</t>
  </si>
  <si>
    <t>مشاور یا  نظارت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</si>
</sst>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&quot;روز&quot;"/>
    <numFmt numFmtId="165" formatCode="0.000"/>
    <numFmt numFmtId="166" formatCode="00\-00\-00"/>
    <numFmt numFmtId="167" formatCode="##\ &quot;سال&quot;"/>
    <numFmt numFmtId="168" formatCode=";;"/>
    <numFmt numFmtId="169" formatCode="00000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sz val="14"/>
      <color theme="1"/>
      <name val="B Nazanin"/>
      <charset val="178"/>
    </font>
    <font>
      <sz val="14"/>
      <color theme="1"/>
      <name val="B Titr"/>
      <charset val="178"/>
    </font>
    <font>
      <sz val="16"/>
      <color theme="1"/>
      <name val="B Nazanin"/>
      <charset val="178"/>
    </font>
    <font>
      <sz val="16"/>
      <color theme="1"/>
      <name val="B Homa"/>
      <charset val="178"/>
    </font>
    <font>
      <sz val="14"/>
      <color theme="0"/>
      <name val="B Nazanin"/>
      <charset val="178"/>
    </font>
    <font>
      <b/>
      <sz val="12"/>
      <color theme="0"/>
      <name val="B Nazanin"/>
      <charset val="178"/>
    </font>
    <font>
      <b/>
      <sz val="9"/>
      <color theme="0"/>
      <name val="B Nazanin"/>
      <charset val="178"/>
    </font>
    <font>
      <b/>
      <sz val="9"/>
      <name val="B Nazanin"/>
      <charset val="178"/>
    </font>
    <font>
      <sz val="18"/>
      <color theme="0"/>
      <name val="B Nazanin"/>
      <charset val="178"/>
    </font>
    <font>
      <u/>
      <sz val="11"/>
      <color theme="10"/>
      <name val="Calibri"/>
      <family val="2"/>
    </font>
    <font>
      <u/>
      <sz val="14"/>
      <color theme="0"/>
      <name val="Cambria"/>
      <family val="1"/>
    </font>
    <font>
      <sz val="14"/>
      <color theme="0"/>
      <name val="Cambria"/>
      <family val="1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readingOrder="2"/>
    </xf>
    <xf numFmtId="49" fontId="1" fillId="0" borderId="8" xfId="0" applyNumberFormat="1" applyFont="1" applyBorder="1" applyAlignment="1">
      <alignment horizontal="center" vertical="center" readingOrder="2"/>
    </xf>
    <xf numFmtId="49" fontId="1" fillId="0" borderId="9" xfId="0" applyNumberFormat="1" applyFont="1" applyBorder="1" applyAlignment="1">
      <alignment horizontal="center" vertical="center" readingOrder="2"/>
    </xf>
    <xf numFmtId="49" fontId="1" fillId="0" borderId="2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7" fontId="2" fillId="0" borderId="0" xfId="0" applyNumberFormat="1" applyFont="1" applyAlignment="1" applyProtection="1">
      <alignment horizontal="right" vertical="center" readingOrder="1"/>
      <protection locked="0"/>
    </xf>
    <xf numFmtId="0" fontId="1" fillId="0" borderId="0" xfId="0" applyFont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right" vertical="center" readingOrder="1"/>
      <protection locked="0"/>
    </xf>
    <xf numFmtId="0" fontId="1" fillId="0" borderId="0" xfId="0" applyFont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7" fillId="0" borderId="0" xfId="0" applyFont="1" applyProtection="1">
      <protection hidden="1"/>
    </xf>
    <xf numFmtId="0" fontId="8" fillId="0" borderId="0" xfId="0" applyNumberFormat="1" applyFont="1" applyAlignment="1" applyProtection="1">
      <alignment horizontal="center" vertical="top" shrinkToFit="1"/>
      <protection hidden="1"/>
    </xf>
    <xf numFmtId="0" fontId="9" fillId="0" borderId="0" xfId="0" applyNumberFormat="1" applyFont="1" applyAlignment="1" applyProtection="1">
      <alignment horizontal="center" vertical="top" shrinkToFit="1"/>
      <protection hidden="1"/>
    </xf>
    <xf numFmtId="0" fontId="7" fillId="3" borderId="0" xfId="0" applyFont="1" applyFill="1" applyProtection="1">
      <protection hidden="1"/>
    </xf>
    <xf numFmtId="3" fontId="7" fillId="3" borderId="0" xfId="0" applyNumberFormat="1" applyFont="1" applyFill="1" applyAlignment="1" applyProtection="1">
      <protection hidden="1"/>
    </xf>
    <xf numFmtId="0" fontId="8" fillId="3" borderId="0" xfId="0" applyNumberFormat="1" applyFont="1" applyFill="1" applyAlignment="1" applyProtection="1">
      <alignment horizontal="center" vertical="top" shrinkToFit="1"/>
      <protection hidden="1"/>
    </xf>
    <xf numFmtId="0" fontId="2" fillId="0" borderId="0" xfId="0" applyFont="1" applyAlignment="1">
      <alignment vertical="center" wrapText="1" readingOrder="2"/>
    </xf>
    <xf numFmtId="0" fontId="2" fillId="0" borderId="0" xfId="0" applyFont="1" applyAlignment="1">
      <alignment vertical="top" wrapText="1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center" vertical="top" wrapText="1"/>
    </xf>
    <xf numFmtId="169" fontId="10" fillId="4" borderId="0" xfId="0" applyNumberFormat="1" applyFont="1" applyFill="1" applyAlignment="1">
      <alignment horizontal="center" vertical="top" wrapText="1"/>
    </xf>
    <xf numFmtId="0" fontId="12" fillId="4" borderId="0" xfId="1" applyFont="1" applyFill="1" applyAlignment="1" applyProtection="1">
      <alignment horizontal="center" vertical="center"/>
    </xf>
    <xf numFmtId="0" fontId="13" fillId="4" borderId="0" xfId="0" applyFont="1" applyFill="1" applyAlignment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horizontal="center" vertical="center"/>
    </xf>
    <xf numFmtId="3" fontId="7" fillId="3" borderId="0" xfId="0" applyNumberFormat="1" applyFont="1" applyFill="1" applyAlignment="1" applyProtection="1">
      <alignment horizontal="center"/>
      <protection hidden="1"/>
    </xf>
    <xf numFmtId="3" fontId="7" fillId="3" borderId="0" xfId="0" applyNumberFormat="1" applyFont="1" applyFill="1" applyAlignment="1" applyProtection="1">
      <alignment horizontal="right"/>
      <protection hidden="1"/>
    </xf>
    <xf numFmtId="0" fontId="7" fillId="3" borderId="0" xfId="0" applyFont="1" applyFill="1" applyAlignment="1" applyProtection="1">
      <alignment horizontal="center" vertical="top" wrapText="1" shrinkToFit="1"/>
      <protection hidden="1"/>
    </xf>
    <xf numFmtId="0" fontId="1" fillId="0" borderId="3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</xf>
    <xf numFmtId="3" fontId="2" fillId="0" borderId="16" xfId="0" applyNumberFormat="1" applyFont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 readingOrder="2"/>
    </xf>
    <xf numFmtId="0" fontId="4" fillId="2" borderId="11" xfId="0" applyFont="1" applyFill="1" applyBorder="1" applyAlignment="1">
      <alignment horizontal="center" vertical="center" readingOrder="2"/>
    </xf>
    <xf numFmtId="0" fontId="4" fillId="2" borderId="12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6" fontId="1" fillId="0" borderId="18" xfId="0" applyNumberFormat="1" applyFont="1" applyBorder="1" applyAlignment="1" applyProtection="1">
      <alignment horizontal="center" vertical="center"/>
      <protection locked="0"/>
    </xf>
    <xf numFmtId="166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2" borderId="29" xfId="0" applyFont="1" applyFill="1" applyBorder="1" applyAlignment="1">
      <alignment horizontal="center" vertical="center" readingOrder="2"/>
    </xf>
    <xf numFmtId="0" fontId="4" fillId="2" borderId="30" xfId="0" applyFont="1" applyFill="1" applyBorder="1" applyAlignment="1">
      <alignment horizontal="center" vertical="center" readingOrder="2"/>
    </xf>
    <xf numFmtId="0" fontId="4" fillId="2" borderId="31" xfId="0" applyFont="1" applyFill="1" applyBorder="1" applyAlignment="1">
      <alignment horizontal="center" vertical="center" readingOrder="2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 applyProtection="1">
      <alignment horizontal="center" vertical="center"/>
      <protection locked="0"/>
    </xf>
    <xf numFmtId="3" fontId="1" fillId="0" borderId="3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1" fillId="0" borderId="38" xfId="0" applyNumberFormat="1" applyFont="1" applyBorder="1" applyAlignment="1" applyProtection="1">
      <alignment horizontal="center" vertical="center"/>
      <protection locked="0"/>
    </xf>
    <xf numFmtId="3" fontId="1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3" fontId="1" fillId="0" borderId="35" xfId="0" applyNumberFormat="1" applyFont="1" applyBorder="1" applyAlignment="1" applyProtection="1">
      <alignment horizontal="center" vertical="center"/>
      <protection locked="0"/>
    </xf>
    <xf numFmtId="3" fontId="1" fillId="0" borderId="35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.bbmc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30"/>
  <sheetViews>
    <sheetView showGridLines="0" rightToLeft="1" tabSelected="1" view="pageBreakPreview" zoomScale="80" zoomScaleSheetLayoutView="80" workbookViewId="0">
      <selection activeCell="J2" sqref="J2"/>
    </sheetView>
  </sheetViews>
  <sheetFormatPr defaultRowHeight="18.75" x14ac:dyDescent="0.25"/>
  <cols>
    <col min="1" max="1" width="2.5703125" style="1" customWidth="1"/>
    <col min="2" max="2" width="9.140625" style="1"/>
    <col min="3" max="3" width="15" style="1" customWidth="1"/>
    <col min="4" max="4" width="14.28515625" style="1" customWidth="1"/>
    <col min="5" max="5" width="13" style="1" customWidth="1"/>
    <col min="6" max="6" width="14.28515625" style="1" customWidth="1"/>
    <col min="7" max="7" width="4.42578125" style="1" customWidth="1"/>
    <col min="8" max="8" width="10.28515625" style="1" customWidth="1"/>
    <col min="9" max="9" width="24.7109375" style="1" customWidth="1"/>
    <col min="10" max="10" width="8.5703125" style="1" customWidth="1"/>
    <col min="11" max="11" width="16.42578125" style="1" customWidth="1"/>
    <col min="12" max="12" width="11.5703125" style="1" customWidth="1"/>
    <col min="13" max="13" width="15.140625" style="1" customWidth="1"/>
    <col min="14" max="14" width="11.42578125" style="1" customWidth="1"/>
    <col min="15" max="15" width="2.140625" style="1" customWidth="1"/>
    <col min="16" max="16" width="6" style="1" customWidth="1"/>
    <col min="17" max="17" width="9.140625" style="1"/>
    <col min="18" max="18" width="5.85546875" style="1" customWidth="1"/>
    <col min="19" max="19" width="15.28515625" style="1" customWidth="1"/>
    <col min="20" max="23" width="9.140625" style="1"/>
    <col min="24" max="24" width="5.140625" style="1" customWidth="1"/>
    <col min="25" max="16384" width="9.140625" style="1"/>
  </cols>
  <sheetData>
    <row r="1" spans="2:19" ht="14.25" customHeight="1" x14ac:dyDescent="0.25"/>
    <row r="2" spans="2:19" ht="22.5" customHeight="1" x14ac:dyDescent="0.25">
      <c r="B2" s="117" t="s">
        <v>68</v>
      </c>
      <c r="C2" s="117"/>
      <c r="D2" s="117"/>
      <c r="E2" s="117"/>
      <c r="F2" s="117"/>
      <c r="G2" s="117"/>
      <c r="H2" s="117"/>
      <c r="I2" s="117"/>
      <c r="J2" s="39"/>
      <c r="K2" s="41"/>
      <c r="L2" s="41"/>
      <c r="M2" s="41"/>
      <c r="N2" s="41"/>
    </row>
    <row r="3" spans="2:19" ht="8.25" customHeight="1" x14ac:dyDescent="0.25">
      <c r="E3" s="16"/>
      <c r="F3" s="16"/>
      <c r="G3" s="16"/>
      <c r="H3" s="16"/>
    </row>
    <row r="4" spans="2:19" ht="22.5" customHeight="1" x14ac:dyDescent="0.25">
      <c r="B4" s="43"/>
      <c r="C4" s="43"/>
      <c r="D4" s="44"/>
      <c r="E4" s="43"/>
      <c r="F4" s="116" t="s">
        <v>48</v>
      </c>
      <c r="G4" s="116"/>
      <c r="H4" s="42" t="s">
        <v>67</v>
      </c>
      <c r="I4" s="40"/>
      <c r="J4" s="42" t="s">
        <v>61</v>
      </c>
      <c r="K4" s="40"/>
      <c r="L4" s="43"/>
      <c r="M4" s="43"/>
      <c r="N4" s="43"/>
    </row>
    <row r="5" spans="2:19" ht="22.5" customHeight="1" thickBot="1" x14ac:dyDescent="0.3">
      <c r="R5" s="78"/>
      <c r="S5" s="78"/>
    </row>
    <row r="6" spans="2:19" ht="27" customHeight="1" thickBot="1" x14ac:dyDescent="0.3">
      <c r="B6" s="100" t="s">
        <v>37</v>
      </c>
      <c r="C6" s="101"/>
      <c r="D6" s="101"/>
      <c r="E6" s="101"/>
      <c r="F6" s="102"/>
      <c r="H6" s="118" t="s">
        <v>15</v>
      </c>
      <c r="I6" s="119"/>
      <c r="J6" s="119"/>
      <c r="K6" s="119"/>
      <c r="L6" s="119"/>
      <c r="M6" s="119"/>
      <c r="N6" s="120"/>
      <c r="Q6" s="82" t="s">
        <v>87</v>
      </c>
      <c r="R6" s="82"/>
      <c r="S6" s="82"/>
    </row>
    <row r="7" spans="2:19" ht="22.5" customHeight="1" x14ac:dyDescent="0.25">
      <c r="B7" s="6" t="s">
        <v>0</v>
      </c>
      <c r="C7" s="17" t="s">
        <v>26</v>
      </c>
      <c r="D7" s="114"/>
      <c r="E7" s="114"/>
      <c r="F7" s="115"/>
      <c r="H7" s="7" t="s">
        <v>1</v>
      </c>
      <c r="I7" s="20" t="s">
        <v>82</v>
      </c>
      <c r="J7" s="8"/>
      <c r="K7" s="67"/>
      <c r="L7" s="8"/>
      <c r="M7" s="8"/>
      <c r="N7" s="9"/>
      <c r="Q7" s="82"/>
      <c r="R7" s="82"/>
      <c r="S7" s="82"/>
    </row>
    <row r="8" spans="2:19" ht="22.5" customHeight="1" x14ac:dyDescent="0.25">
      <c r="B8" s="4" t="s">
        <v>2</v>
      </c>
      <c r="C8" s="71" t="s">
        <v>27</v>
      </c>
      <c r="D8" s="127"/>
      <c r="E8" s="127"/>
      <c r="F8" s="128"/>
      <c r="H8" s="10" t="s">
        <v>4</v>
      </c>
      <c r="I8" s="61" t="s">
        <v>83</v>
      </c>
      <c r="J8" s="3"/>
      <c r="K8" s="68"/>
      <c r="L8" s="3"/>
      <c r="M8" s="59"/>
      <c r="N8" s="11"/>
      <c r="Q8" s="82"/>
      <c r="R8" s="82"/>
      <c r="S8" s="82"/>
    </row>
    <row r="9" spans="2:19" ht="22.5" customHeight="1" x14ac:dyDescent="0.25">
      <c r="B9" s="4" t="s">
        <v>3</v>
      </c>
      <c r="C9" s="71" t="s">
        <v>90</v>
      </c>
      <c r="D9" s="127"/>
      <c r="E9" s="127"/>
      <c r="F9" s="128"/>
      <c r="H9" s="10" t="s">
        <v>5</v>
      </c>
      <c r="I9" s="21" t="s">
        <v>38</v>
      </c>
      <c r="J9" s="3"/>
      <c r="K9" s="63"/>
      <c r="L9" s="3"/>
      <c r="M9" s="3"/>
      <c r="N9" s="11"/>
      <c r="Q9" s="82"/>
      <c r="R9" s="82"/>
      <c r="S9" s="82"/>
    </row>
    <row r="10" spans="2:19" ht="22.5" customHeight="1" x14ac:dyDescent="0.25">
      <c r="B10" s="4" t="s">
        <v>6</v>
      </c>
      <c r="C10" s="71" t="s">
        <v>28</v>
      </c>
      <c r="D10" s="127"/>
      <c r="E10" s="127"/>
      <c r="F10" s="128"/>
      <c r="H10" s="10" t="s">
        <v>16</v>
      </c>
      <c r="I10" s="21" t="s">
        <v>39</v>
      </c>
      <c r="J10" s="3"/>
      <c r="K10" s="3"/>
      <c r="L10" s="3"/>
      <c r="M10" s="3"/>
      <c r="N10" s="11"/>
      <c r="Q10" s="79"/>
      <c r="R10" s="79"/>
      <c r="S10" s="79"/>
    </row>
    <row r="11" spans="2:19" ht="22.5" customHeight="1" x14ac:dyDescent="0.25">
      <c r="B11" s="4" t="s">
        <v>7</v>
      </c>
      <c r="C11" s="112" t="s">
        <v>29</v>
      </c>
      <c r="D11" s="113"/>
      <c r="E11" s="127"/>
      <c r="F11" s="128"/>
      <c r="H11" s="10" t="s">
        <v>17</v>
      </c>
      <c r="I11" s="21" t="s">
        <v>40</v>
      </c>
      <c r="J11" s="62"/>
      <c r="K11" s="3" t="s">
        <v>41</v>
      </c>
      <c r="L11" s="66"/>
      <c r="M11" s="63"/>
      <c r="N11" s="23"/>
      <c r="R11" s="78"/>
      <c r="S11" s="78"/>
    </row>
    <row r="12" spans="2:19" ht="22.5" customHeight="1" x14ac:dyDescent="0.25">
      <c r="B12" s="4" t="s">
        <v>8</v>
      </c>
      <c r="C12" s="112" t="s">
        <v>30</v>
      </c>
      <c r="D12" s="113"/>
      <c r="E12" s="113"/>
      <c r="F12" s="24"/>
      <c r="H12" s="10" t="s">
        <v>18</v>
      </c>
      <c r="I12" s="21" t="s">
        <v>40</v>
      </c>
      <c r="J12" s="62"/>
      <c r="K12" s="3" t="s">
        <v>41</v>
      </c>
      <c r="L12" s="66"/>
      <c r="M12" s="63"/>
      <c r="N12" s="23"/>
      <c r="R12" s="78"/>
      <c r="S12" s="78"/>
    </row>
    <row r="13" spans="2:19" ht="22.5" customHeight="1" x14ac:dyDescent="0.25">
      <c r="B13" s="4" t="s">
        <v>9</v>
      </c>
      <c r="C13" s="18" t="s">
        <v>31</v>
      </c>
      <c r="D13" s="108"/>
      <c r="E13" s="108"/>
      <c r="F13" s="109"/>
      <c r="H13" s="10" t="s">
        <v>19</v>
      </c>
      <c r="I13" s="21" t="s">
        <v>40</v>
      </c>
      <c r="J13" s="62"/>
      <c r="K13" s="3" t="s">
        <v>41</v>
      </c>
      <c r="L13" s="66"/>
      <c r="M13" s="63"/>
      <c r="N13" s="23"/>
      <c r="Q13" s="83" t="s">
        <v>89</v>
      </c>
      <c r="R13" s="83"/>
      <c r="S13" s="83"/>
    </row>
    <row r="14" spans="2:19" ht="22.5" customHeight="1" thickBot="1" x14ac:dyDescent="0.3">
      <c r="B14" s="5" t="s">
        <v>10</v>
      </c>
      <c r="C14" s="19" t="s">
        <v>32</v>
      </c>
      <c r="D14" s="110"/>
      <c r="E14" s="110"/>
      <c r="F14" s="111"/>
      <c r="H14" s="10" t="s">
        <v>20</v>
      </c>
      <c r="I14" s="21" t="s">
        <v>40</v>
      </c>
      <c r="J14" s="62"/>
      <c r="K14" s="3" t="s">
        <v>41</v>
      </c>
      <c r="L14" s="66"/>
      <c r="M14" s="63"/>
      <c r="N14" s="23"/>
      <c r="Q14" s="84">
        <v>9132137308</v>
      </c>
      <c r="R14" s="84"/>
      <c r="S14" s="84"/>
    </row>
    <row r="15" spans="2:19" ht="22.5" customHeight="1" thickBot="1" x14ac:dyDescent="0.3">
      <c r="H15" s="10" t="s">
        <v>21</v>
      </c>
      <c r="I15" s="21" t="s">
        <v>42</v>
      </c>
      <c r="J15" s="3"/>
      <c r="K15" s="3"/>
      <c r="L15" s="3"/>
      <c r="M15" s="3"/>
      <c r="N15" s="11"/>
      <c r="Q15" s="85" t="s">
        <v>88</v>
      </c>
      <c r="R15" s="86"/>
      <c r="S15" s="86"/>
    </row>
    <row r="16" spans="2:19" ht="22.5" customHeight="1" thickBot="1" x14ac:dyDescent="0.3">
      <c r="B16" s="100" t="s">
        <v>11</v>
      </c>
      <c r="C16" s="101"/>
      <c r="D16" s="101"/>
      <c r="E16" s="101"/>
      <c r="F16" s="102"/>
      <c r="H16" s="10" t="s">
        <v>22</v>
      </c>
      <c r="I16" s="21" t="s">
        <v>43</v>
      </c>
      <c r="J16" s="69">
        <f>J11</f>
        <v>0</v>
      </c>
      <c r="K16" s="3" t="s">
        <v>41</v>
      </c>
      <c r="L16" s="69">
        <f>L11</f>
        <v>0</v>
      </c>
      <c r="M16" s="3" t="s">
        <v>73</v>
      </c>
      <c r="N16" s="11" t="str">
        <f>CONCATENATE(M11,"/",K9)</f>
        <v>/</v>
      </c>
      <c r="R16" s="78"/>
      <c r="S16" s="78"/>
    </row>
    <row r="17" spans="2:19" ht="22.5" customHeight="1" x14ac:dyDescent="0.25">
      <c r="B17" s="103" t="s">
        <v>12</v>
      </c>
      <c r="C17" s="104"/>
      <c r="D17" s="105"/>
      <c r="E17" s="106" t="s">
        <v>13</v>
      </c>
      <c r="F17" s="107"/>
      <c r="H17" s="10" t="s">
        <v>23</v>
      </c>
      <c r="I17" s="21" t="s">
        <v>43</v>
      </c>
      <c r="J17" s="69">
        <f>J12</f>
        <v>0</v>
      </c>
      <c r="K17" s="3" t="s">
        <v>41</v>
      </c>
      <c r="L17" s="69">
        <f>L12</f>
        <v>0</v>
      </c>
      <c r="M17" s="3" t="s">
        <v>73</v>
      </c>
      <c r="N17" s="11" t="str">
        <f>CONCATENATE(M12,"/",K9)</f>
        <v>/</v>
      </c>
      <c r="R17" s="78"/>
      <c r="S17" s="78"/>
    </row>
    <row r="18" spans="2:19" ht="24.75" customHeight="1" x14ac:dyDescent="0.25">
      <c r="B18" s="132" t="s">
        <v>33</v>
      </c>
      <c r="C18" s="113"/>
      <c r="D18" s="133"/>
      <c r="E18" s="98">
        <f>IF('جدول دو'!D5="ابنیه",'جدول دو'!M31,0)+IF('جدول دو (2)'!D5="ابنیه",'جدول دو (2)'!M31,0)+IF('جدول دو (3)'!D5="ابنیه",'جدول دو (3)'!M31,0)+IF('جدول دو (4)'!D5="ابنیه",'جدول دو (4)'!M31,0)+IF('جدول دو (5)'!D5="ابنیه",'جدول دو (5)'!M31,0)+IF('جدول دو (6)'!D5="ابنیه",'جدول دو (6)'!M31,0)+IF('جدول دو (7)'!D5="ابنیه",'جدول دو (7)'!M31,0)</f>
        <v>0</v>
      </c>
      <c r="F18" s="99"/>
      <c r="H18" s="10" t="s">
        <v>24</v>
      </c>
      <c r="I18" s="21" t="s">
        <v>43</v>
      </c>
      <c r="J18" s="69">
        <f>J13</f>
        <v>0</v>
      </c>
      <c r="K18" s="3" t="s">
        <v>41</v>
      </c>
      <c r="L18" s="69">
        <f>L13</f>
        <v>0</v>
      </c>
      <c r="M18" s="3" t="s">
        <v>73</v>
      </c>
      <c r="N18" s="11" t="str">
        <f>CONCATENATE(M13,"/",K9)</f>
        <v>/</v>
      </c>
      <c r="R18" s="78"/>
      <c r="S18" s="78"/>
    </row>
    <row r="19" spans="2:19" ht="24.75" customHeight="1" thickBot="1" x14ac:dyDescent="0.3">
      <c r="B19" s="132" t="s">
        <v>34</v>
      </c>
      <c r="C19" s="113"/>
      <c r="D19" s="133"/>
      <c r="E19" s="98">
        <f>IF('جدول دو'!D5="مکانیکی",'جدول دو'!M31,0)+IF('جدول دو (2)'!D5="مکانیکی",'جدول دو (2)'!M31,0)+IF('جدول دو (3)'!D5="مکانیکی",'جدول دو (3)'!M31,0)+IF('جدول دو (4)'!D5="مکانیکی",'جدول دو (4)'!M31,0)+IF('جدول دو (5)'!D5="مکانیکی",'جدول دو (5)'!M31,0)+IF('جدول دو (6)'!D5="مکانیکی",'جدول دو (6)'!M31,0)+IF('جدول دو (7)'!D5="مکانیکی",'جدول دو (7)'!M31,0)</f>
        <v>0</v>
      </c>
      <c r="F19" s="99"/>
      <c r="H19" s="12" t="s">
        <v>25</v>
      </c>
      <c r="I19" s="22" t="s">
        <v>43</v>
      </c>
      <c r="J19" s="70">
        <f>J14</f>
        <v>0</v>
      </c>
      <c r="K19" s="13" t="s">
        <v>41</v>
      </c>
      <c r="L19" s="70">
        <f>L14</f>
        <v>0</v>
      </c>
      <c r="M19" s="13" t="s">
        <v>73</v>
      </c>
      <c r="N19" s="14" t="str">
        <f>CONCATENATE(M14,"/",K9)</f>
        <v>/</v>
      </c>
    </row>
    <row r="20" spans="2:19" ht="24.75" customHeight="1" thickBot="1" x14ac:dyDescent="0.3">
      <c r="B20" s="132" t="s">
        <v>69</v>
      </c>
      <c r="C20" s="113"/>
      <c r="D20" s="133"/>
      <c r="E20" s="98">
        <f>IF('جدول دو'!D5="برق",'جدول دو'!M31,0)+IF('جدول دو (2)'!D5="برق",'جدول دو (2)'!M31,0)+IF('جدول دو (3)'!D5="برق",'جدول دو (3)'!M31,0)+IF('جدول دو (4)'!D5="برق",'جدول دو (4)'!M31,0)+IF('جدول دو (5)'!D5="برق",'جدول دو (5)'!M31,0)+IF('جدول دو (6)'!D5="برق",'جدول دو (6)'!M31,0)+IF('جدول دو (7)'!D5="برق",'جدول دو (7)'!M31,0)</f>
        <v>0</v>
      </c>
      <c r="F20" s="99"/>
    </row>
    <row r="21" spans="2:19" ht="24.75" customHeight="1" thickBot="1" x14ac:dyDescent="0.3">
      <c r="B21" s="95" t="s">
        <v>70</v>
      </c>
      <c r="C21" s="96"/>
      <c r="D21" s="97"/>
      <c r="E21" s="98">
        <f>IF('جدول دو'!D5="راه و باند",'جدول دو'!M31,0)+IF('جدول دو (2)'!D5="راه و باند",'جدول دو (2)'!M31,0)+IF('جدول دو (3)'!D5="راه و باند",'جدول دو (3)'!M31,0)+IF('جدول دو (4)'!D5="راه و باند",'جدول دو (4)'!M31,0)+IF('جدول دو (5)'!D5="راه و باند",'جدول دو (5)'!M31,0)+IF('جدول دو (6)'!D5="راه و باند",'جدول دو (6)'!M31,0)+IF('جدول دو (7)'!D5="راه و باند",'جدول دو (7)'!M31,0)</f>
        <v>0</v>
      </c>
      <c r="F21" s="99"/>
      <c r="H21" s="118" t="s">
        <v>36</v>
      </c>
      <c r="I21" s="119"/>
      <c r="J21" s="119"/>
      <c r="K21" s="119"/>
      <c r="L21" s="119"/>
      <c r="M21" s="119"/>
      <c r="N21" s="120"/>
    </row>
    <row r="22" spans="2:19" ht="27" customHeight="1" thickBot="1" x14ac:dyDescent="0.3">
      <c r="B22" s="95" t="s">
        <v>35</v>
      </c>
      <c r="C22" s="96"/>
      <c r="D22" s="97"/>
      <c r="E22" s="98">
        <f>'جدول دو تجهیزکارگاه'!M31</f>
        <v>0</v>
      </c>
      <c r="F22" s="99"/>
      <c r="H22" s="45" t="s">
        <v>84</v>
      </c>
      <c r="I22" s="46"/>
      <c r="J22" s="47"/>
      <c r="K22" s="48" t="str">
        <f>IF(J2&gt;1,J2-1,"")</f>
        <v/>
      </c>
      <c r="L22" s="123"/>
      <c r="M22" s="124"/>
      <c r="N22" s="125"/>
    </row>
    <row r="23" spans="2:19" ht="30.75" customHeight="1" thickBot="1" x14ac:dyDescent="0.3">
      <c r="B23" s="134" t="s">
        <v>14</v>
      </c>
      <c r="C23" s="135"/>
      <c r="D23" s="136"/>
      <c r="E23" s="137">
        <f>SUM(E18:F22)</f>
        <v>0</v>
      </c>
      <c r="F23" s="138"/>
      <c r="H23" s="129" t="s">
        <v>72</v>
      </c>
      <c r="I23" s="130"/>
      <c r="J23" s="130"/>
      <c r="K23" s="131"/>
      <c r="L23" s="98">
        <f>E23</f>
        <v>0</v>
      </c>
      <c r="M23" s="126"/>
      <c r="N23" s="99"/>
    </row>
    <row r="24" spans="2:19" ht="36" customHeight="1" thickBot="1" x14ac:dyDescent="0.3">
      <c r="H24" s="121" t="s">
        <v>71</v>
      </c>
      <c r="I24" s="122"/>
      <c r="J24" s="60">
        <f>J2</f>
        <v>0</v>
      </c>
      <c r="K24" s="49" t="s">
        <v>44</v>
      </c>
      <c r="L24" s="87">
        <f>SUM(L22:N23)</f>
        <v>0</v>
      </c>
      <c r="M24" s="88"/>
      <c r="N24" s="89"/>
    </row>
    <row r="25" spans="2:19" ht="22.5" customHeight="1" x14ac:dyDescent="0.25">
      <c r="K25" s="80" t="s">
        <v>86</v>
      </c>
      <c r="L25" s="93" t="str">
        <f>R64</f>
        <v xml:space="preserve"> ریال</v>
      </c>
      <c r="M25" s="93"/>
      <c r="N25" s="93"/>
    </row>
    <row r="26" spans="2:19" s="65" customFormat="1" ht="22.5" customHeight="1" x14ac:dyDescent="0.25">
      <c r="K26" s="81"/>
      <c r="L26" s="94"/>
      <c r="M26" s="94"/>
      <c r="N26" s="94"/>
    </row>
    <row r="27" spans="2:19" ht="22.5" customHeight="1" x14ac:dyDescent="0.25"/>
    <row r="28" spans="2:19" ht="22.5" customHeight="1" x14ac:dyDescent="0.25">
      <c r="C28" s="15" t="s">
        <v>45</v>
      </c>
      <c r="D28" s="15"/>
      <c r="E28" s="15"/>
      <c r="F28" s="15"/>
      <c r="G28" s="15"/>
      <c r="H28" s="15" t="s">
        <v>46</v>
      </c>
      <c r="I28" s="15"/>
      <c r="J28" s="15"/>
      <c r="K28" s="15"/>
      <c r="L28" s="15" t="s">
        <v>47</v>
      </c>
      <c r="M28" s="15"/>
    </row>
    <row r="29" spans="2:19" ht="22.5" customHeight="1" x14ac:dyDescent="0.25"/>
    <row r="30" spans="2:19" ht="22.5" customHeight="1" x14ac:dyDescent="0.25"/>
    <row r="31" spans="2:19" ht="22.5" customHeight="1" x14ac:dyDescent="0.25"/>
    <row r="32" spans="2:19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9" spans="18:27" ht="18.75" hidden="1" customHeight="1" x14ac:dyDescent="0.45">
      <c r="R49" s="72"/>
      <c r="S49" s="72"/>
      <c r="T49" s="72"/>
      <c r="U49" s="72"/>
      <c r="V49" s="72"/>
      <c r="W49" s="72"/>
      <c r="X49" s="72"/>
      <c r="Y49" s="72"/>
      <c r="Z49" s="73"/>
      <c r="AA49" s="74"/>
    </row>
    <row r="50" spans="18:27" ht="18.75" hidden="1" customHeight="1" x14ac:dyDescent="0.45">
      <c r="R50" s="75">
        <f>INT(L24/10^11)-INT(L24/10^12)*10</f>
        <v>0</v>
      </c>
      <c r="S50" s="75" t="str">
        <f>IF(R50=1,REPLACE(1,1,1,"یکصد"),IF(R50=2,REPLACE(2,1,1,"دویست"),IF(R50=3,REPLACE(3,1,1,"سیصد"),IF(R50=4,REPLACE(4,1,1,"چهارصد"),IF(R50=5,REPLACE(5,1,1,"پانصد"),"")))))</f>
        <v/>
      </c>
      <c r="T50" s="75" t="str">
        <f>IF(R50=6,REPLACE(6,1,1,"ششصد"),IF(R50=7,REPLACE(7,1,1,"هفتصد"),IF(R50=8,REPLACE(8,1,1,"هشتصد"),IF(R50=9,REPLACE(9,1,1,"نهصد"),""))))</f>
        <v/>
      </c>
      <c r="U50" s="75"/>
      <c r="V50" s="75"/>
      <c r="W50" s="75" t="str">
        <f>IF(R50&lt;6,S50,T50)</f>
        <v/>
      </c>
      <c r="X50" s="75" t="str">
        <f>IF(R50=0,"",IF(R51=0,""," و "))</f>
        <v/>
      </c>
      <c r="Y50" s="75"/>
      <c r="Z50" s="75"/>
      <c r="AA50" s="74"/>
    </row>
    <row r="51" spans="18:27" ht="18.75" hidden="1" customHeight="1" x14ac:dyDescent="0.45">
      <c r="R51" s="75">
        <f>INT(L24/10^10)-INT(L24/10^11)*10</f>
        <v>0</v>
      </c>
      <c r="S51" s="75" t="str">
        <f>IF(R51=1,REPLACE(1,1,1,"ده"),IF(R51=2,REPLACE(2,1,1,"بیست"),IF(R51=3,REPLACE(3,1,1,"سی"),IF(R51=4,REPLACE(4,1,1,"چهل"),IF(R51=5,REPLACE(5,1,1,"پنجاه"),"")))))</f>
        <v/>
      </c>
      <c r="T51" s="75" t="str">
        <f>IF(R51=6,REPLACE(6,1,1,"شصت"),IF(R51=7,REPLACE(7,1,1,"هفتاد"),IF(R51=8,REPLACE(8,1,1,"هشتاد"),IF(R51=9,REPLACE(9,1,1,"نود"),""))))</f>
        <v/>
      </c>
      <c r="U51" s="75" t="str">
        <f>IF(R51=1,IF(R52=0,"ده",IF(R52=1,"یازده",IF(R52=2,"دوازده",IF(R52=3,"سیزده",IF(R52=4,"چهارده",IF(R52=5,"پانزده","")))))),"")</f>
        <v/>
      </c>
      <c r="V51" s="75" t="str">
        <f>IF(R51=1,IF(R52=6,"شانزده",IF(R52=7,"هفده",IF(R52=8,"هجده",IF(R52=9,"نوزده","")))),"")</f>
        <v/>
      </c>
      <c r="W51" s="75" t="str">
        <f>IF(R51=1,IF(R52&lt;6,U51,V51),IF(R51&lt;6,S51,T51))</f>
        <v/>
      </c>
      <c r="X51" s="75" t="str">
        <f>IF(R51&lt;2,"",IF(R52=0,""," و "))</f>
        <v/>
      </c>
      <c r="Y51" s="75"/>
      <c r="Z51" s="75"/>
      <c r="AA51" s="74"/>
    </row>
    <row r="52" spans="18:27" ht="18.75" hidden="1" customHeight="1" x14ac:dyDescent="0.45">
      <c r="R52" s="75">
        <f>INT(L24/10^9)-INT(L24/10^10)*10</f>
        <v>0</v>
      </c>
      <c r="S52" s="75" t="str">
        <f>IF(R52=1,REPLACE(1,1,1,"یک"),IF(R52=2,REPLACE(2,1,1,"دو"),IF(R52=3,REPLACE(3,1,1,"سه"),IF(R52=4,REPLACE(4,1,1,"چهار"),IF(R52=5,REPLACE(5,1,1,"پنج"),"")))))</f>
        <v/>
      </c>
      <c r="T52" s="75" t="str">
        <f>IF(R52=6,REPLACE(6,1,1,"شش"),IF(R52=7,REPLACE(7,1,1,"هفت"),IF(R52=8,REPLACE(8,1,1,"هشت"),IF(R52=9,REPLACE(9,1,1,"نه"),""))))</f>
        <v/>
      </c>
      <c r="U52" s="75"/>
      <c r="V52" s="75"/>
      <c r="W52" s="75" t="str">
        <f>IF(R51=1,"",IF(R52&lt;6,S52,T52))</f>
        <v/>
      </c>
      <c r="X52" s="75"/>
      <c r="Y52" s="75" t="str">
        <f>IF((R50+R51+R52)=0,""," میلیارد")</f>
        <v/>
      </c>
      <c r="Z52" s="75" t="str">
        <f>IF((R53+R54+R55=0),"",IF(R52+R51+R50=0,""," و "))</f>
        <v/>
      </c>
      <c r="AA52" s="74"/>
    </row>
    <row r="53" spans="18:27" ht="18.75" hidden="1" customHeight="1" x14ac:dyDescent="0.45">
      <c r="R53" s="75">
        <f>INT(L24/10^8)-INT(L24/10^9)*10</f>
        <v>0</v>
      </c>
      <c r="S53" s="75" t="str">
        <f>IF(R53=1,REPLACE(1,1,1,"صد"),IF(R53=2,REPLACE(2,1,1,"دویست"),IF(R53=3,REPLACE(3,1,1,"سیصد"),IF(R53=4,REPLACE(4,1,1,"چهارصد"),IF(R53=5,REPLACE(5,1,1,"پانصد"),"")))))</f>
        <v/>
      </c>
      <c r="T53" s="75" t="str">
        <f>IF(R53=6,REPLACE(6,1,1,"ششصد"),IF(R53=7,REPLACE(7,1,1,"هفتصد"),IF(R53=8,REPLACE(8,1,1,"هشتصد"),IF(R53=9,REPLACE(9,1,1,"نهصد"),""))))</f>
        <v/>
      </c>
      <c r="U53" s="75"/>
      <c r="V53" s="75"/>
      <c r="W53" s="75" t="str">
        <f t="shared" ref="W53:W59" si="0">IF(R53&lt;6,S53,T53)</f>
        <v/>
      </c>
      <c r="X53" s="75" t="str">
        <f>IF(R53=0,"",IF(R54=0,""," و "))</f>
        <v/>
      </c>
      <c r="Y53" s="75"/>
      <c r="Z53" s="75"/>
      <c r="AA53" s="74"/>
    </row>
    <row r="54" spans="18:27" ht="18.75" hidden="1" customHeight="1" x14ac:dyDescent="0.45">
      <c r="R54" s="75">
        <f>INT(L24/10^7)-INT(L24/10^8)*10</f>
        <v>0</v>
      </c>
      <c r="S54" s="75" t="str">
        <f>IF(R54=1,REPLACE(1,1,1,"ده"),IF(R54=2,REPLACE(2,1,1,"بیست"),IF(R54=3,REPLACE(3,1,1,"سی"),IF(R54=4,REPLACE(4,1,1,"چهل"),IF(R54=5,REPLACE(5,1,1,"پنجاه"),"")))))</f>
        <v/>
      </c>
      <c r="T54" s="75" t="str">
        <f>IF(R54=6,REPLACE(6,1,1,"شصت"),IF(R54=7,REPLACE(7,1,1,"هفتاد"),IF(R54=8,REPLACE(8,1,1,"هشتاد"),IF(R54=9,REPLACE(9,1,1,"نود"),""))))</f>
        <v/>
      </c>
      <c r="U54" s="75" t="str">
        <f>IF(R54=1,IF(R55=0,"ده",IF(R55=1,"یازده",IF(R55=2,"دوازده",IF(R55=3,"سیزده",IF(R55=4,"چهارده",IF(R55=5,"پانزده","")))))),"")</f>
        <v/>
      </c>
      <c r="V54" s="75" t="str">
        <f>IF(R54=1,IF(R55=6,"شانزده",IF(R55=7,"هفده",IF(R55=8,"هجده",IF(R55=9,"نوزده","")))),"")</f>
        <v/>
      </c>
      <c r="W54" s="75" t="str">
        <f>IF(R54=1,IF(R55&lt;6,U54,V54),IF(R54&lt;6,S54,T54))</f>
        <v/>
      </c>
      <c r="X54" s="75" t="str">
        <f>IF(R54&lt;2,"",IF(R55=0,""," و "))</f>
        <v/>
      </c>
      <c r="Y54" s="75"/>
      <c r="Z54" s="75"/>
      <c r="AA54" s="74"/>
    </row>
    <row r="55" spans="18:27" ht="18.75" hidden="1" customHeight="1" x14ac:dyDescent="0.45">
      <c r="R55" s="75">
        <f>INT(L24/10^6)-INT(L24/10^7)*10</f>
        <v>0</v>
      </c>
      <c r="S55" s="75" t="str">
        <f>IF(R55=1,REPLACE(1,1,1,"یک"),IF(R55=2,REPLACE(2,1,1,"دو"),IF(R55=3,REPLACE(3,1,1,"سه"),IF(R55=4,REPLACE(4,1,1,"چهار"),IF(R55=5,REPLACE(5,1,1,"پنج"),"")))))</f>
        <v/>
      </c>
      <c r="T55" s="75" t="str">
        <f>IF(R55=6,REPLACE(6,1,1,"شش"),IF(R55=7,REPLACE(7,1,1,"هفت"),IF(R55=8,REPLACE(8,1,1,"هشت"),IF(R55=9,REPLACE(9,1,1,"نه"),""))))</f>
        <v/>
      </c>
      <c r="U55" s="75"/>
      <c r="V55" s="75"/>
      <c r="W55" s="75" t="str">
        <f>IF(R54=1,"",IF(R55&lt;6,S55,T55))</f>
        <v/>
      </c>
      <c r="X55" s="75"/>
      <c r="Y55" s="75" t="str">
        <f>IF((R53+R54+R55)=0,""," میلیون")</f>
        <v/>
      </c>
      <c r="Z55" s="75" t="str">
        <f>IF(R56+R57+R58=0,"",IF(R55+R54+R53+R52+R51+R50=0,""," و "))</f>
        <v/>
      </c>
      <c r="AA55" s="74"/>
    </row>
    <row r="56" spans="18:27" ht="18.75" hidden="1" customHeight="1" x14ac:dyDescent="0.45">
      <c r="R56" s="75">
        <f>INT(L24/10^5)-INT(L24/10^6)*10</f>
        <v>0</v>
      </c>
      <c r="S56" s="75" t="str">
        <f>IF(R56=1,REPLACE(1,1,1,"صد"),IF(R56=2,REPLACE(2,1,1,"دویست"),IF(R56=3,REPLACE(3,1,1,"سیصد"),IF(R56=4,REPLACE(4,1,1,"چهارصد"),IF(R56=5,REPLACE(5,1,1,"پانصد"),"")))))</f>
        <v/>
      </c>
      <c r="T56" s="75" t="str">
        <f>IF(R56=6,REPLACE(6,1,1,"ششصد"),IF(R56=7,REPLACE(7,1,1,"هفتصد"),IF(R56=8,REPLACE(8,1,1,"هشتصد"),IF(R56=9,REPLACE(9,1,1,"نهصد"),""))))</f>
        <v/>
      </c>
      <c r="U56" s="75"/>
      <c r="V56" s="75"/>
      <c r="W56" s="75" t="str">
        <f t="shared" si="0"/>
        <v/>
      </c>
      <c r="X56" s="75" t="str">
        <f>IF(R56=0,"",IF(R57=0,""," و "))</f>
        <v/>
      </c>
      <c r="Y56" s="75"/>
      <c r="Z56" s="75"/>
      <c r="AA56" s="74"/>
    </row>
    <row r="57" spans="18:27" ht="18.75" hidden="1" customHeight="1" x14ac:dyDescent="0.45">
      <c r="R57" s="75">
        <f>INT(L24/10^4)-INT(L24/10^5)*10</f>
        <v>0</v>
      </c>
      <c r="S57" s="75" t="str">
        <f>IF(R57=1,REPLACE(1,1,1,"ده"),IF(R57=2,REPLACE(2,1,1,"بیست"),IF(R57=3,REPLACE(3,1,1,"سی"),IF(R57=4,REPLACE(4,1,1,"چهل"),IF(R57=5,REPLACE(5,1,1,"پنجاه"),"")))))</f>
        <v/>
      </c>
      <c r="T57" s="75" t="str">
        <f>IF(R57=6,REPLACE(6,1,1,"شصت"),IF(R57=7,REPLACE(7,1,1,"هفتاد"),IF(R57=8,REPLACE(8,1,1,"هشتاد"),IF(R57=9,REPLACE(9,1,1,"نود"),""))))</f>
        <v/>
      </c>
      <c r="U57" s="75" t="str">
        <f>IF(R57=1,IF(R58=0,"ده",IF(R58=1,"یازده",IF(R58=2,"دوازده",IF(R58=3,"سیزده",IF(R58=4,"چهارده",IF(R58=5,"پانزده","")))))),"")</f>
        <v/>
      </c>
      <c r="V57" s="75" t="str">
        <f>IF(R57=1,IF(R58=6,"شانزده",IF(R58=7,"هفده",IF(R58=8,"هجده",IF(R58=9,"نوزده","")))),"")</f>
        <v/>
      </c>
      <c r="W57" s="75" t="str">
        <f>IF(R57=1,IF(R58&lt;6,U57,V57),IF(R57&lt;6,S57,T57))</f>
        <v/>
      </c>
      <c r="X57" s="75" t="str">
        <f>IF(R57&lt;2,"",IF(R58=0,""," و "))</f>
        <v/>
      </c>
      <c r="Y57" s="75"/>
      <c r="Z57" s="75"/>
      <c r="AA57" s="74"/>
    </row>
    <row r="58" spans="18:27" ht="18.75" hidden="1" customHeight="1" x14ac:dyDescent="0.45">
      <c r="R58" s="75">
        <f>INT(L24/10^3)-INT(L24/10^4)*10</f>
        <v>0</v>
      </c>
      <c r="S58" s="75" t="str">
        <f>IF(R58=1,REPLACE(1,1,1,"یک"),IF(R58=2,REPLACE(2,1,1,"دو"),IF(R58=3,REPLACE(3,1,1,"سه"),IF(R58=4,REPLACE(4,1,1,"چهار"),IF(R58=5,REPLACE(5,1,1,"پنج"),"")))))</f>
        <v/>
      </c>
      <c r="T58" s="75" t="str">
        <f>IF(R58=6,REPLACE(6,1,1,"شش"),IF(R58=7,REPLACE(7,1,1,"هفت"),IF(R58=8,REPLACE(8,1,1,"هشت"),IF(R58=9,REPLACE(9,1,1,"نه"),""))))</f>
        <v/>
      </c>
      <c r="U58" s="75"/>
      <c r="V58" s="75"/>
      <c r="W58" s="75" t="str">
        <f>IF(R57=1,"",IF(R58&lt;6,S58,T58))</f>
        <v/>
      </c>
      <c r="X58" s="75"/>
      <c r="Y58" s="75" t="str">
        <f>IF((R56+R57+R58)=0,""," هزار")</f>
        <v/>
      </c>
      <c r="Z58" s="75" t="str">
        <f>IF(R59+R60+R61=0,"",IF(R58+R57+R56+R55+R54+R53+R52+R51+R50=0,""," و "))</f>
        <v/>
      </c>
      <c r="AA58" s="74"/>
    </row>
    <row r="59" spans="18:27" ht="18.75" hidden="1" customHeight="1" x14ac:dyDescent="0.45">
      <c r="R59" s="75">
        <f>INT(L24/10^2)-INT(L24/10^3)*10</f>
        <v>0</v>
      </c>
      <c r="S59" s="75" t="str">
        <f>IF(R59=1,REPLACE(1,1,1,"صد"),IF(R59=2,REPLACE(2,1,1,"دویست"),IF(R59=3,REPLACE(3,1,1,"سیصد"),IF(R59=4,REPLACE(4,1,1,"چهارصد"),IF(R59=5,REPLACE(5,1,1,"پانصد"),"")))))</f>
        <v/>
      </c>
      <c r="T59" s="75" t="str">
        <f>IF(R59=6,REPLACE(6,1,1,"ششصد"),IF(R59=7,REPLACE(7,1,1,"هفتصد"),IF(R59=8,REPLACE(8,1,1,"هشتصد"),IF(R59=9,REPLACE(9,1,1,"نهصد"),""))))</f>
        <v/>
      </c>
      <c r="U59" s="75"/>
      <c r="V59" s="75"/>
      <c r="W59" s="75" t="str">
        <f t="shared" si="0"/>
        <v/>
      </c>
      <c r="X59" s="75" t="str">
        <f>IF(R59=0,"",(IF(R60+R61=0,""," و ")))</f>
        <v/>
      </c>
      <c r="Y59" s="75"/>
      <c r="Z59" s="75"/>
      <c r="AA59" s="74"/>
    </row>
    <row r="60" spans="18:27" ht="18.75" hidden="1" customHeight="1" x14ac:dyDescent="0.45">
      <c r="R60" s="75">
        <f>INT(L24/10)-INT(L24/10^2)*10</f>
        <v>0</v>
      </c>
      <c r="S60" s="75" t="str">
        <f>IF(R60=1,REPLACE(1,1,1,"ده"),IF(R60=2,REPLACE(2,1,1,"بیست"),IF(R60=3,REPLACE(3,1,1,"سی"),IF(R60=4,REPLACE(4,1,1,"چهل"),IF(R60=5,REPLACE(5,1,1,"پنجاه"),"")))))</f>
        <v/>
      </c>
      <c r="T60" s="75" t="str">
        <f>IF(R60=6,REPLACE(6,1,1,"شصت"),IF(R60=7,REPLACE(7,1,1,"هفتاد"),IF(R60=8,REPLACE(8,1,1,"هشتاد"),IF(R60=9,REPLACE(9,1,1,"نود"),""))))</f>
        <v/>
      </c>
      <c r="U60" s="75" t="str">
        <f>IF(R60=1,IF(R61=0,"ده",IF(R61=1,"یازده",IF(R61=2,"دوازده",IF(R61=3,"سیزده",IF(R61=4,"چهارده",IF(R61=5,"پانزده","")))))),"")</f>
        <v/>
      </c>
      <c r="V60" s="75" t="str">
        <f>IF(R60=1,IF(R61=6,"شانزده",IF(R61=7,"هفده",IF(R61=8,"هجده",IF(R61=9,"نوزده","")))),"")</f>
        <v/>
      </c>
      <c r="W60" s="75" t="str">
        <f>IF(R60=1,IF(R61&lt;6,U60,V60),IF(R60&lt;6,S60,T60))</f>
        <v/>
      </c>
      <c r="X60" s="75" t="str">
        <f>IF(R60&lt;2,"",IF(R61=0,""," و "))</f>
        <v/>
      </c>
      <c r="Y60" s="75"/>
      <c r="Z60" s="75"/>
      <c r="AA60" s="74"/>
    </row>
    <row r="61" spans="18:27" ht="18.75" hidden="1" customHeight="1" x14ac:dyDescent="0.45">
      <c r="R61" s="75">
        <f>INT(L24/1)-INT(L24/10)*10</f>
        <v>0</v>
      </c>
      <c r="S61" s="75" t="str">
        <f>IF(R61=1,REPLACE(1,1,1,"یک"),IF(R61=2,REPLACE(2,1,1,"دو"),IF(R61=3,REPLACE(3,1,1,"سه"),IF(R61=4,REPLACE(4,1,1,"چهار"),IF(R61=5,REPLACE(5,1,1,"پنج"),"")))))</f>
        <v/>
      </c>
      <c r="T61" s="75" t="str">
        <f>IF(R61=6,REPLACE(6,1,1,"شش"),IF(R61=7,REPLACE(7,1,1,"هفت"),IF(R61=8,REPLACE(8,1,1,"هشت"),IF(R61=9,REPLACE(9,1,1,"نه"),""))))</f>
        <v/>
      </c>
      <c r="U61" s="75"/>
      <c r="V61" s="75"/>
      <c r="W61" s="75" t="str">
        <f>IF(R60=1,"",IF(R61&lt;6,S61,T61))</f>
        <v/>
      </c>
      <c r="X61" s="75"/>
      <c r="Y61" s="75" t="s">
        <v>85</v>
      </c>
      <c r="Z61" s="75"/>
      <c r="AA61" s="74"/>
    </row>
    <row r="62" spans="18:27" ht="18.75" hidden="1" customHeight="1" x14ac:dyDescent="0.45">
      <c r="R62" s="90">
        <f>R50*10^11+R51*10^10+R52*10^9+R53*10^8+R54*10^7+R55*10^6+R56*10^5+R57*10^4+R58*1000+R59*100+R60*10+R61</f>
        <v>0</v>
      </c>
      <c r="S62" s="90"/>
      <c r="T62" s="90"/>
      <c r="U62" s="90"/>
      <c r="V62" s="90"/>
      <c r="W62" s="76"/>
      <c r="X62" s="90"/>
      <c r="Y62" s="90"/>
      <c r="Z62" s="77"/>
      <c r="AA62" s="74"/>
    </row>
    <row r="63" spans="18:27" ht="18.75" hidden="1" customHeight="1" x14ac:dyDescent="0.45">
      <c r="R63" s="91"/>
      <c r="S63" s="91"/>
      <c r="T63" s="91"/>
      <c r="U63" s="91"/>
      <c r="V63" s="91"/>
      <c r="W63" s="91"/>
      <c r="X63" s="91"/>
      <c r="Y63" s="91"/>
      <c r="Z63" s="77"/>
      <c r="AA63" s="74"/>
    </row>
    <row r="64" spans="18:27" ht="57.75" hidden="1" customHeight="1" x14ac:dyDescent="0.25">
      <c r="R64" s="92" t="str">
        <f>CONCATENATE(W50,X50,W51,X51,W52,Y52,Z52,W53,X53,W54,X54,W55,Y55,Z55,W56,X56,W57,X57,W58,Y58,Z58,W59,X59,W60,X60,W61,Y61)</f>
        <v xml:space="preserve"> ریال</v>
      </c>
      <c r="S64" s="92"/>
      <c r="T64" s="92"/>
      <c r="U64" s="92"/>
      <c r="V64" s="92"/>
      <c r="W64" s="92"/>
      <c r="X64" s="92"/>
      <c r="Y64" s="92"/>
      <c r="Z64" s="77"/>
      <c r="AA64" s="74"/>
    </row>
    <row r="227" spans="17:17" hidden="1" x14ac:dyDescent="0.25">
      <c r="Q227" s="58" t="s">
        <v>78</v>
      </c>
    </row>
    <row r="228" spans="17:17" hidden="1" x14ac:dyDescent="0.25">
      <c r="Q228" s="58" t="s">
        <v>79</v>
      </c>
    </row>
    <row r="229" spans="17:17" hidden="1" x14ac:dyDescent="0.25">
      <c r="Q229" s="58" t="s">
        <v>80</v>
      </c>
    </row>
    <row r="230" spans="17:17" hidden="1" x14ac:dyDescent="0.25">
      <c r="Q230" s="58" t="s">
        <v>81</v>
      </c>
    </row>
  </sheetData>
  <sheetProtection password="CA6A" sheet="1" objects="1" scenarios="1" selectLockedCells="1"/>
  <mergeCells count="44">
    <mergeCell ref="H24:I24"/>
    <mergeCell ref="H21:N21"/>
    <mergeCell ref="L22:N22"/>
    <mergeCell ref="L23:N23"/>
    <mergeCell ref="D8:F8"/>
    <mergeCell ref="D9:F9"/>
    <mergeCell ref="D10:F10"/>
    <mergeCell ref="E11:F11"/>
    <mergeCell ref="H23:K23"/>
    <mergeCell ref="B18:D18"/>
    <mergeCell ref="B20:D20"/>
    <mergeCell ref="B23:D23"/>
    <mergeCell ref="E18:F18"/>
    <mergeCell ref="E20:F20"/>
    <mergeCell ref="E23:F23"/>
    <mergeCell ref="B19:D19"/>
    <mergeCell ref="F4:G4"/>
    <mergeCell ref="B2:I2"/>
    <mergeCell ref="B21:D21"/>
    <mergeCell ref="E21:F21"/>
    <mergeCell ref="H6:N6"/>
    <mergeCell ref="B22:D22"/>
    <mergeCell ref="E22:F22"/>
    <mergeCell ref="B6:F6"/>
    <mergeCell ref="B16:F16"/>
    <mergeCell ref="B17:D17"/>
    <mergeCell ref="E17:F17"/>
    <mergeCell ref="D13:F13"/>
    <mergeCell ref="D14:F14"/>
    <mergeCell ref="C12:E12"/>
    <mergeCell ref="C11:D11"/>
    <mergeCell ref="D7:F7"/>
    <mergeCell ref="E19:F19"/>
    <mergeCell ref="R62:V62"/>
    <mergeCell ref="X62:Y62"/>
    <mergeCell ref="R63:Y63"/>
    <mergeCell ref="R64:Y64"/>
    <mergeCell ref="L25:N26"/>
    <mergeCell ref="K25:K26"/>
    <mergeCell ref="Q6:S9"/>
    <mergeCell ref="Q13:S13"/>
    <mergeCell ref="Q14:S14"/>
    <mergeCell ref="Q15:S15"/>
    <mergeCell ref="L24:N24"/>
  </mergeCells>
  <conditionalFormatting sqref="D13:F14 F12 E11:F11 D7:F10 K7:K9 J11:J14 L11:M14 K4 I4 J2 L22:N22">
    <cfRule type="containsBlanks" dxfId="39" priority="15">
      <formula>LEN(TRIM(D2))=0</formula>
    </cfRule>
  </conditionalFormatting>
  <conditionalFormatting sqref="J24 L23:N24 J16:J19 L16:L19">
    <cfRule type="cellIs" dxfId="38" priority="10" operator="equal">
      <formula>0</formula>
    </cfRule>
  </conditionalFormatting>
  <conditionalFormatting sqref="L23:N26">
    <cfRule type="containsErrors" dxfId="37" priority="8">
      <formula>ISERROR(L23)</formula>
    </cfRule>
  </conditionalFormatting>
  <dataValidations xWindow="877" yWindow="265" count="7">
    <dataValidation type="list" showInputMessage="1" showErrorMessage="1" sqref="J11:J14">
      <formula1>$Q$227:$Q$230</formula1>
    </dataValidation>
    <dataValidation type="textLength" operator="equal" allowBlank="1" showInputMessage="1" showErrorMessage="1" errorTitle="خـــطـــا" error="سال  باید  4  رقمی وارد شود" sqref="L11:L14">
      <formula1>4</formula1>
    </dataValidation>
    <dataValidation type="whole" allowBlank="1" showInputMessage="1" showErrorMessage="1" errorTitle="!!!!!!!!!!!!" error="3 * 30 = 90_x000a_3 * 31 = 93_x000a__x000a_!" sqref="M11:M14">
      <formula1>1</formula1>
      <formula2>93</formula2>
    </dataValidation>
    <dataValidation allowBlank="1" showInputMessage="1" showErrorMessage="1" prompt="تاریخ را بصورت  ابتدا سال ، سپس ماه و بعد روز   بصورت پشت سرهم و بدون ممیز وارد کنید_x000a_مثال  :   950218" sqref="K7:K8 I4 K4 D14:F14"/>
    <dataValidation operator="equal" allowBlank="1" showInputMessage="1" showErrorMessage="1" errorTitle="خـــطــــا" error="سال باید  4  رقمی وارد شود" sqref="L16:L19"/>
    <dataValidation showInputMessage="1" showErrorMessage="1" sqref="J16:J19"/>
    <dataValidation type="whole" allowBlank="1" showInputMessage="1" showErrorMessage="1" errorTitle="خـــطـــا" error="فقط  عدد  وارد شود" sqref="J2">
      <formula1>0</formula1>
      <formula2>99</formula2>
    </dataValidation>
  </dataValidations>
  <hyperlinks>
    <hyperlink ref="Q15" r:id="rId1"/>
  </hyperlinks>
  <printOptions horizontalCentered="1"/>
  <pageMargins left="0.2" right="0.2" top="0.5" bottom="0.5" header="0.3" footer="0.3"/>
  <pageSetup paperSize="9" scale="83" orientation="landscape" horizontalDpi="300" verticalDpi="0" r:id="rId2"/>
  <ignoredErrors>
    <ignoredError sqref="H11:H14 H16:H19" twoDigitTextYear="1"/>
    <ignoredError sqref="J16:J19" unlockedFormula="1"/>
    <ignoredError sqref="L23:N24 E22:F22 L25 F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5"/>
  <sheetViews>
    <sheetView showGridLines="0" rightToLeft="1" view="pageBreakPreview" zoomScale="80" zoomScaleNormal="80" zoomScaleSheetLayoutView="80" workbookViewId="0">
      <selection activeCell="D5" sqref="D5"/>
    </sheetView>
  </sheetViews>
  <sheetFormatPr defaultRowHeight="18.75" x14ac:dyDescent="0.25"/>
  <cols>
    <col min="1" max="1" width="1.85546875" style="1" customWidth="1"/>
    <col min="2" max="2" width="8" style="1" customWidth="1"/>
    <col min="3" max="3" width="10" style="1" customWidth="1"/>
    <col min="4" max="4" width="12.140625" style="1" customWidth="1"/>
    <col min="5" max="5" width="15" style="1" customWidth="1"/>
    <col min="6" max="7" width="14.7109375" style="1" customWidth="1"/>
    <col min="8" max="8" width="20.7109375" style="1" customWidth="1"/>
    <col min="9" max="9" width="15.28515625" style="1" customWidth="1"/>
    <col min="10" max="10" width="10.140625" style="1" customWidth="1"/>
    <col min="11" max="11" width="14" style="1" customWidth="1"/>
    <col min="12" max="12" width="12.7109375" style="1" customWidth="1"/>
    <col min="13" max="13" width="17.140625" style="1" customWidth="1"/>
    <col min="14" max="14" width="1.5703125" style="1" customWidth="1"/>
    <col min="15" max="19" width="9.140625" style="1"/>
    <col min="20" max="20" width="9.140625" style="1" customWidth="1"/>
    <col min="21" max="16384" width="9.140625" style="1"/>
  </cols>
  <sheetData>
    <row r="1" spans="2:13" ht="24.75" x14ac:dyDescent="0.25">
      <c r="B1" s="147" t="str">
        <f>CONCATENATE("پروژه  ",روکش!D7)</f>
        <v xml:space="preserve">پروژه  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3" ht="23.25" customHeight="1" x14ac:dyDescent="0.25"/>
    <row r="3" spans="2:13" ht="23.25" customHeight="1" x14ac:dyDescent="0.25">
      <c r="E3" s="148" t="s">
        <v>63</v>
      </c>
      <c r="F3" s="148"/>
      <c r="G3" s="15">
        <f>روکش!J2</f>
        <v>0</v>
      </c>
      <c r="H3" s="15" t="s">
        <v>62</v>
      </c>
      <c r="I3" s="38">
        <f>روکش!I4</f>
        <v>0</v>
      </c>
      <c r="J3" s="15" t="s">
        <v>64</v>
      </c>
      <c r="K3" s="38">
        <f>روکش!K4</f>
        <v>0</v>
      </c>
    </row>
    <row r="4" spans="2:13" ht="18.75" customHeight="1" x14ac:dyDescent="0.25">
      <c r="E4" s="15"/>
      <c r="F4" s="15"/>
      <c r="G4" s="15"/>
      <c r="H4" s="15"/>
      <c r="I4" s="38"/>
      <c r="J4" s="15"/>
      <c r="K4" s="38"/>
    </row>
    <row r="5" spans="2:13" ht="23.25" customHeight="1" x14ac:dyDescent="0.25">
      <c r="B5" s="2" t="s">
        <v>74</v>
      </c>
      <c r="C5" s="2"/>
      <c r="D5" s="56"/>
      <c r="E5" s="57"/>
      <c r="F5" s="81" t="s">
        <v>65</v>
      </c>
      <c r="G5" s="81"/>
      <c r="H5" s="81">
        <f>روکش!D13</f>
        <v>0</v>
      </c>
      <c r="I5" s="81"/>
      <c r="L5" s="81" t="s">
        <v>66</v>
      </c>
      <c r="M5" s="81"/>
    </row>
    <row r="6" spans="2:13" ht="11.25" customHeight="1" thickBot="1" x14ac:dyDescent="0.3"/>
    <row r="7" spans="2:13" ht="24.75" customHeight="1" x14ac:dyDescent="0.25">
      <c r="B7" s="103" t="s">
        <v>48</v>
      </c>
      <c r="C7" s="105"/>
      <c r="D7" s="141" t="s">
        <v>50</v>
      </c>
      <c r="E7" s="141" t="s">
        <v>51</v>
      </c>
      <c r="F7" s="141" t="s">
        <v>52</v>
      </c>
      <c r="G7" s="141" t="s">
        <v>53</v>
      </c>
      <c r="H7" s="141" t="s">
        <v>54</v>
      </c>
      <c r="I7" s="141" t="s">
        <v>55</v>
      </c>
      <c r="J7" s="141" t="s">
        <v>56</v>
      </c>
      <c r="K7" s="141" t="s">
        <v>57</v>
      </c>
      <c r="L7" s="141" t="s">
        <v>58</v>
      </c>
      <c r="M7" s="154" t="s">
        <v>59</v>
      </c>
    </row>
    <row r="8" spans="2:13" ht="24.75" customHeight="1" thickBot="1" x14ac:dyDescent="0.3">
      <c r="B8" s="25" t="s">
        <v>41</v>
      </c>
      <c r="C8" s="26" t="s">
        <v>49</v>
      </c>
      <c r="D8" s="142"/>
      <c r="E8" s="142"/>
      <c r="F8" s="142"/>
      <c r="G8" s="142"/>
      <c r="H8" s="142"/>
      <c r="I8" s="142"/>
      <c r="J8" s="142"/>
      <c r="K8" s="142"/>
      <c r="L8" s="142"/>
      <c r="M8" s="155"/>
    </row>
    <row r="9" spans="2:13" x14ac:dyDescent="0.25">
      <c r="B9" s="50"/>
      <c r="C9" s="51"/>
      <c r="D9" s="156"/>
      <c r="E9" s="152"/>
      <c r="F9" s="152"/>
      <c r="G9" s="153">
        <f>E9-F9</f>
        <v>0</v>
      </c>
      <c r="H9" s="51"/>
      <c r="I9" s="27">
        <f>H9*G9</f>
        <v>0</v>
      </c>
      <c r="J9" s="51"/>
      <c r="K9" s="51"/>
      <c r="L9" s="32">
        <f t="shared" ref="L9:L19" si="0">IF(J9=0,0,((K9/J9)-1)*0.95)</f>
        <v>0</v>
      </c>
      <c r="M9" s="30">
        <f>L9*I9</f>
        <v>0</v>
      </c>
    </row>
    <row r="10" spans="2:13" x14ac:dyDescent="0.25">
      <c r="B10" s="52"/>
      <c r="C10" s="53"/>
      <c r="D10" s="140"/>
      <c r="E10" s="146"/>
      <c r="F10" s="146"/>
      <c r="G10" s="144"/>
      <c r="H10" s="53"/>
      <c r="I10" s="28">
        <f>H10*G9</f>
        <v>0</v>
      </c>
      <c r="J10" s="53"/>
      <c r="K10" s="53"/>
      <c r="L10" s="33">
        <f t="shared" si="0"/>
        <v>0</v>
      </c>
      <c r="M10" s="31">
        <f t="shared" ref="M10:M30" si="1">L10*I10</f>
        <v>0</v>
      </c>
    </row>
    <row r="11" spans="2:13" x14ac:dyDescent="0.25">
      <c r="B11" s="52"/>
      <c r="C11" s="53"/>
      <c r="D11" s="139"/>
      <c r="E11" s="145"/>
      <c r="F11" s="145"/>
      <c r="G11" s="143">
        <f t="shared" ref="G11" si="2">E11-F11</f>
        <v>0</v>
      </c>
      <c r="H11" s="53"/>
      <c r="I11" s="28">
        <f t="shared" ref="I11" si="3">H11*G11</f>
        <v>0</v>
      </c>
      <c r="J11" s="53"/>
      <c r="K11" s="53"/>
      <c r="L11" s="33">
        <f t="shared" si="0"/>
        <v>0</v>
      </c>
      <c r="M11" s="31">
        <f t="shared" si="1"/>
        <v>0</v>
      </c>
    </row>
    <row r="12" spans="2:13" x14ac:dyDescent="0.25">
      <c r="B12" s="52"/>
      <c r="C12" s="53"/>
      <c r="D12" s="140"/>
      <c r="E12" s="146"/>
      <c r="F12" s="146"/>
      <c r="G12" s="144"/>
      <c r="H12" s="53"/>
      <c r="I12" s="28">
        <f t="shared" ref="I12" si="4">H12*G11</f>
        <v>0</v>
      </c>
      <c r="J12" s="53"/>
      <c r="K12" s="53"/>
      <c r="L12" s="33">
        <f t="shared" si="0"/>
        <v>0</v>
      </c>
      <c r="M12" s="31">
        <f t="shared" si="1"/>
        <v>0</v>
      </c>
    </row>
    <row r="13" spans="2:13" x14ac:dyDescent="0.25">
      <c r="B13" s="52"/>
      <c r="C13" s="53"/>
      <c r="D13" s="139"/>
      <c r="E13" s="145"/>
      <c r="F13" s="145"/>
      <c r="G13" s="143">
        <f t="shared" ref="G13" si="5">E13-F13</f>
        <v>0</v>
      </c>
      <c r="H13" s="53"/>
      <c r="I13" s="28">
        <f t="shared" ref="I13" si="6">H13*G13</f>
        <v>0</v>
      </c>
      <c r="J13" s="53"/>
      <c r="K13" s="53"/>
      <c r="L13" s="33">
        <f t="shared" si="0"/>
        <v>0</v>
      </c>
      <c r="M13" s="31">
        <f t="shared" si="1"/>
        <v>0</v>
      </c>
    </row>
    <row r="14" spans="2:13" x14ac:dyDescent="0.25">
      <c r="B14" s="52"/>
      <c r="C14" s="53"/>
      <c r="D14" s="140"/>
      <c r="E14" s="146"/>
      <c r="F14" s="146"/>
      <c r="G14" s="144"/>
      <c r="H14" s="53"/>
      <c r="I14" s="28">
        <f>H14*G13</f>
        <v>0</v>
      </c>
      <c r="J14" s="53"/>
      <c r="K14" s="53"/>
      <c r="L14" s="33">
        <f t="shared" si="0"/>
        <v>0</v>
      </c>
      <c r="M14" s="31">
        <f t="shared" si="1"/>
        <v>0</v>
      </c>
    </row>
    <row r="15" spans="2:13" x14ac:dyDescent="0.25">
      <c r="B15" s="52"/>
      <c r="C15" s="53"/>
      <c r="D15" s="139"/>
      <c r="E15" s="145"/>
      <c r="F15" s="145"/>
      <c r="G15" s="143">
        <f t="shared" ref="G15:G19" si="7">E15-F15</f>
        <v>0</v>
      </c>
      <c r="H15" s="53"/>
      <c r="I15" s="28">
        <f t="shared" ref="I15:I19" si="8">H15*G15</f>
        <v>0</v>
      </c>
      <c r="J15" s="53"/>
      <c r="K15" s="53"/>
      <c r="L15" s="33">
        <f t="shared" si="0"/>
        <v>0</v>
      </c>
      <c r="M15" s="31">
        <f t="shared" si="1"/>
        <v>0</v>
      </c>
    </row>
    <row r="16" spans="2:13" x14ac:dyDescent="0.25">
      <c r="B16" s="52"/>
      <c r="C16" s="53"/>
      <c r="D16" s="140"/>
      <c r="E16" s="146"/>
      <c r="F16" s="146"/>
      <c r="G16" s="144"/>
      <c r="H16" s="53"/>
      <c r="I16" s="28">
        <f t="shared" ref="I16:I20" si="9">H16*G15</f>
        <v>0</v>
      </c>
      <c r="J16" s="53"/>
      <c r="K16" s="53"/>
      <c r="L16" s="33">
        <f t="shared" si="0"/>
        <v>0</v>
      </c>
      <c r="M16" s="31">
        <f t="shared" si="1"/>
        <v>0</v>
      </c>
    </row>
    <row r="17" spans="2:13" x14ac:dyDescent="0.25">
      <c r="B17" s="52"/>
      <c r="C17" s="53"/>
      <c r="D17" s="139"/>
      <c r="E17" s="145"/>
      <c r="F17" s="145"/>
      <c r="G17" s="143">
        <f t="shared" si="7"/>
        <v>0</v>
      </c>
      <c r="H17" s="53"/>
      <c r="I17" s="28">
        <f t="shared" si="8"/>
        <v>0</v>
      </c>
      <c r="J17" s="53"/>
      <c r="K17" s="53"/>
      <c r="L17" s="33">
        <f t="shared" si="0"/>
        <v>0</v>
      </c>
      <c r="M17" s="31">
        <f t="shared" si="1"/>
        <v>0</v>
      </c>
    </row>
    <row r="18" spans="2:13" x14ac:dyDescent="0.25">
      <c r="B18" s="52"/>
      <c r="C18" s="53"/>
      <c r="D18" s="140"/>
      <c r="E18" s="146"/>
      <c r="F18" s="146"/>
      <c r="G18" s="144"/>
      <c r="H18" s="53"/>
      <c r="I18" s="28">
        <f t="shared" si="9"/>
        <v>0</v>
      </c>
      <c r="J18" s="53"/>
      <c r="K18" s="53"/>
      <c r="L18" s="33">
        <f t="shared" si="0"/>
        <v>0</v>
      </c>
      <c r="M18" s="31">
        <f t="shared" si="1"/>
        <v>0</v>
      </c>
    </row>
    <row r="19" spans="2:13" x14ac:dyDescent="0.25">
      <c r="B19" s="52"/>
      <c r="C19" s="53"/>
      <c r="D19" s="139"/>
      <c r="E19" s="145"/>
      <c r="F19" s="145"/>
      <c r="G19" s="143">
        <f t="shared" si="7"/>
        <v>0</v>
      </c>
      <c r="H19" s="53"/>
      <c r="I19" s="28">
        <f t="shared" si="8"/>
        <v>0</v>
      </c>
      <c r="J19" s="53"/>
      <c r="K19" s="53"/>
      <c r="L19" s="33">
        <f t="shared" si="0"/>
        <v>0</v>
      </c>
      <c r="M19" s="31">
        <f t="shared" si="1"/>
        <v>0</v>
      </c>
    </row>
    <row r="20" spans="2:13" x14ac:dyDescent="0.25">
      <c r="B20" s="52"/>
      <c r="C20" s="53"/>
      <c r="D20" s="140"/>
      <c r="E20" s="146"/>
      <c r="F20" s="146"/>
      <c r="G20" s="144"/>
      <c r="H20" s="53"/>
      <c r="I20" s="28">
        <f t="shared" si="9"/>
        <v>0</v>
      </c>
      <c r="J20" s="53"/>
      <c r="K20" s="53"/>
      <c r="L20" s="33">
        <f>IF(J20=0,0,((K20/J20)-1)*0.95)</f>
        <v>0</v>
      </c>
      <c r="M20" s="31">
        <f>L20*I20</f>
        <v>0</v>
      </c>
    </row>
    <row r="21" spans="2:13" x14ac:dyDescent="0.25">
      <c r="B21" s="52"/>
      <c r="C21" s="53"/>
      <c r="D21" s="139"/>
      <c r="E21" s="145"/>
      <c r="F21" s="145"/>
      <c r="G21" s="143">
        <f t="shared" ref="G21" si="10">E21-F21</f>
        <v>0</v>
      </c>
      <c r="H21" s="53"/>
      <c r="I21" s="28">
        <f t="shared" ref="I21" si="11">H21*G21</f>
        <v>0</v>
      </c>
      <c r="J21" s="53"/>
      <c r="K21" s="53"/>
      <c r="L21" s="33">
        <f t="shared" ref="L21:L30" si="12">IF(J21=0,0,((K21/J21)-1)*0.95)</f>
        <v>0</v>
      </c>
      <c r="M21" s="31">
        <f t="shared" si="1"/>
        <v>0</v>
      </c>
    </row>
    <row r="22" spans="2:13" x14ac:dyDescent="0.25">
      <c r="B22" s="52"/>
      <c r="C22" s="53"/>
      <c r="D22" s="140"/>
      <c r="E22" s="146"/>
      <c r="F22" s="146"/>
      <c r="G22" s="144"/>
      <c r="H22" s="53"/>
      <c r="I22" s="28">
        <f t="shared" ref="I22" si="13">H22*G21</f>
        <v>0</v>
      </c>
      <c r="J22" s="53"/>
      <c r="K22" s="53"/>
      <c r="L22" s="33">
        <f t="shared" si="12"/>
        <v>0</v>
      </c>
      <c r="M22" s="31">
        <f t="shared" si="1"/>
        <v>0</v>
      </c>
    </row>
    <row r="23" spans="2:13" x14ac:dyDescent="0.25">
      <c r="B23" s="52"/>
      <c r="C23" s="53"/>
      <c r="D23" s="139"/>
      <c r="E23" s="145"/>
      <c r="F23" s="145"/>
      <c r="G23" s="143">
        <f t="shared" ref="G23" si="14">E23-F23</f>
        <v>0</v>
      </c>
      <c r="H23" s="53"/>
      <c r="I23" s="28">
        <f t="shared" ref="I23" si="15">H23*G23</f>
        <v>0</v>
      </c>
      <c r="J23" s="53"/>
      <c r="K23" s="53"/>
      <c r="L23" s="33">
        <f t="shared" si="12"/>
        <v>0</v>
      </c>
      <c r="M23" s="31">
        <f t="shared" si="1"/>
        <v>0</v>
      </c>
    </row>
    <row r="24" spans="2:13" x14ac:dyDescent="0.25">
      <c r="B24" s="52"/>
      <c r="C24" s="53"/>
      <c r="D24" s="140"/>
      <c r="E24" s="146"/>
      <c r="F24" s="146"/>
      <c r="G24" s="144"/>
      <c r="H24" s="53"/>
      <c r="I24" s="28">
        <f t="shared" ref="I24" si="16">H24*G23</f>
        <v>0</v>
      </c>
      <c r="J24" s="53"/>
      <c r="K24" s="53"/>
      <c r="L24" s="33">
        <f t="shared" si="12"/>
        <v>0</v>
      </c>
      <c r="M24" s="31">
        <f t="shared" si="1"/>
        <v>0</v>
      </c>
    </row>
    <row r="25" spans="2:13" x14ac:dyDescent="0.25">
      <c r="B25" s="52"/>
      <c r="C25" s="53"/>
      <c r="D25" s="139"/>
      <c r="E25" s="145"/>
      <c r="F25" s="145"/>
      <c r="G25" s="143">
        <f t="shared" ref="G25" si="17">E25-F25</f>
        <v>0</v>
      </c>
      <c r="H25" s="53"/>
      <c r="I25" s="28">
        <f t="shared" ref="I25" si="18">H25*G25</f>
        <v>0</v>
      </c>
      <c r="J25" s="53"/>
      <c r="K25" s="53"/>
      <c r="L25" s="33">
        <f t="shared" si="12"/>
        <v>0</v>
      </c>
      <c r="M25" s="31">
        <f t="shared" si="1"/>
        <v>0</v>
      </c>
    </row>
    <row r="26" spans="2:13" x14ac:dyDescent="0.25">
      <c r="B26" s="52"/>
      <c r="C26" s="53"/>
      <c r="D26" s="140"/>
      <c r="E26" s="146"/>
      <c r="F26" s="146"/>
      <c r="G26" s="144"/>
      <c r="H26" s="53"/>
      <c r="I26" s="28">
        <f t="shared" ref="I26" si="19">H26*G25</f>
        <v>0</v>
      </c>
      <c r="J26" s="53"/>
      <c r="K26" s="53"/>
      <c r="L26" s="33">
        <f t="shared" si="12"/>
        <v>0</v>
      </c>
      <c r="M26" s="31">
        <f t="shared" si="1"/>
        <v>0</v>
      </c>
    </row>
    <row r="27" spans="2:13" x14ac:dyDescent="0.25">
      <c r="B27" s="52"/>
      <c r="C27" s="53"/>
      <c r="D27" s="139"/>
      <c r="E27" s="145"/>
      <c r="F27" s="145"/>
      <c r="G27" s="143">
        <f t="shared" ref="G27" si="20">E27-F27</f>
        <v>0</v>
      </c>
      <c r="H27" s="53"/>
      <c r="I27" s="28">
        <f t="shared" ref="I27" si="21">H27*G27</f>
        <v>0</v>
      </c>
      <c r="J27" s="53"/>
      <c r="K27" s="53"/>
      <c r="L27" s="33">
        <f t="shared" si="12"/>
        <v>0</v>
      </c>
      <c r="M27" s="31">
        <f t="shared" si="1"/>
        <v>0</v>
      </c>
    </row>
    <row r="28" spans="2:13" x14ac:dyDescent="0.25">
      <c r="B28" s="52"/>
      <c r="C28" s="53"/>
      <c r="D28" s="140"/>
      <c r="E28" s="146"/>
      <c r="F28" s="146"/>
      <c r="G28" s="144"/>
      <c r="H28" s="53"/>
      <c r="I28" s="28">
        <f t="shared" ref="I28" si="22">H28*G27</f>
        <v>0</v>
      </c>
      <c r="J28" s="53"/>
      <c r="K28" s="53"/>
      <c r="L28" s="33">
        <f t="shared" si="12"/>
        <v>0</v>
      </c>
      <c r="M28" s="31">
        <f t="shared" si="1"/>
        <v>0</v>
      </c>
    </row>
    <row r="29" spans="2:13" x14ac:dyDescent="0.25">
      <c r="B29" s="52"/>
      <c r="C29" s="53"/>
      <c r="D29" s="139"/>
      <c r="E29" s="145"/>
      <c r="F29" s="145"/>
      <c r="G29" s="143">
        <f t="shared" ref="G29" si="23">E29-F29</f>
        <v>0</v>
      </c>
      <c r="H29" s="53"/>
      <c r="I29" s="28">
        <f t="shared" ref="I29" si="24">H29*G29</f>
        <v>0</v>
      </c>
      <c r="J29" s="53"/>
      <c r="K29" s="53"/>
      <c r="L29" s="33">
        <f t="shared" si="12"/>
        <v>0</v>
      </c>
      <c r="M29" s="31">
        <f t="shared" si="1"/>
        <v>0</v>
      </c>
    </row>
    <row r="30" spans="2:13" ht="19.5" thickBot="1" x14ac:dyDescent="0.3">
      <c r="B30" s="54"/>
      <c r="C30" s="55"/>
      <c r="D30" s="151"/>
      <c r="E30" s="149"/>
      <c r="F30" s="149"/>
      <c r="G30" s="150"/>
      <c r="H30" s="55"/>
      <c r="I30" s="29">
        <f t="shared" ref="I30" si="25">H30*G29</f>
        <v>0</v>
      </c>
      <c r="J30" s="55"/>
      <c r="K30" s="55"/>
      <c r="L30" s="34">
        <f t="shared" si="12"/>
        <v>0</v>
      </c>
      <c r="M30" s="35">
        <f t="shared" si="1"/>
        <v>0</v>
      </c>
    </row>
    <row r="31" spans="2:13" ht="27" customHeight="1" thickBot="1" x14ac:dyDescent="0.3">
      <c r="M31" s="36">
        <f>SUM(M9:M30)</f>
        <v>0</v>
      </c>
    </row>
    <row r="34" spans="3:11" ht="22.5" x14ac:dyDescent="0.25">
      <c r="C34" s="15" t="s">
        <v>45</v>
      </c>
      <c r="D34" s="15"/>
      <c r="E34" s="15"/>
      <c r="F34" s="15"/>
      <c r="G34" s="15" t="s">
        <v>60</v>
      </c>
      <c r="H34" s="15"/>
      <c r="I34" s="15"/>
      <c r="J34" s="15"/>
      <c r="K34" s="15" t="s">
        <v>47</v>
      </c>
    </row>
    <row r="232" spans="20:20" hidden="1" x14ac:dyDescent="0.25">
      <c r="T232" s="1" t="s">
        <v>75</v>
      </c>
    </row>
    <row r="233" spans="20:20" hidden="1" x14ac:dyDescent="0.25">
      <c r="T233" s="1" t="s">
        <v>76</v>
      </c>
    </row>
    <row r="234" spans="20:20" hidden="1" x14ac:dyDescent="0.25">
      <c r="T234" s="1" t="s">
        <v>77</v>
      </c>
    </row>
    <row r="235" spans="20:20" hidden="1" x14ac:dyDescent="0.25">
      <c r="T235" s="1" t="s">
        <v>70</v>
      </c>
    </row>
  </sheetData>
  <sheetProtection password="CA6A" sheet="1" objects="1" scenarios="1" formatRows="0" insertRows="0" deleteRows="0" selectLockedCells="1"/>
  <mergeCells count="60">
    <mergeCell ref="K7:K8"/>
    <mergeCell ref="L7:L8"/>
    <mergeCell ref="M7:M8"/>
    <mergeCell ref="D9:D10"/>
    <mergeCell ref="B7:C7"/>
    <mergeCell ref="D7:D8"/>
    <mergeCell ref="E7:E8"/>
    <mergeCell ref="F7:F8"/>
    <mergeCell ref="G7:G8"/>
    <mergeCell ref="H7:H8"/>
    <mergeCell ref="D27:D28"/>
    <mergeCell ref="D29:D30"/>
    <mergeCell ref="E9:E10"/>
    <mergeCell ref="F9:F10"/>
    <mergeCell ref="G9:G10"/>
    <mergeCell ref="E11:E12"/>
    <mergeCell ref="F11:F12"/>
    <mergeCell ref="G11:G12"/>
    <mergeCell ref="E13:E14"/>
    <mergeCell ref="F13:F14"/>
    <mergeCell ref="D11:D12"/>
    <mergeCell ref="D13:D14"/>
    <mergeCell ref="D15:D16"/>
    <mergeCell ref="D21:D22"/>
    <mergeCell ref="D23:D24"/>
    <mergeCell ref="D25:D26"/>
    <mergeCell ref="E21:E22"/>
    <mergeCell ref="F21:F22"/>
    <mergeCell ref="G21:G22"/>
    <mergeCell ref="E17:E18"/>
    <mergeCell ref="F17:F18"/>
    <mergeCell ref="E19:E20"/>
    <mergeCell ref="F19:F20"/>
    <mergeCell ref="G17:G18"/>
    <mergeCell ref="G19:G20"/>
    <mergeCell ref="E23:E24"/>
    <mergeCell ref="F23:F24"/>
    <mergeCell ref="G23:G24"/>
    <mergeCell ref="E25:E26"/>
    <mergeCell ref="F25:F26"/>
    <mergeCell ref="G25:G26"/>
    <mergeCell ref="E27:E28"/>
    <mergeCell ref="F27:F28"/>
    <mergeCell ref="G27:G28"/>
    <mergeCell ref="E29:E30"/>
    <mergeCell ref="F29:F30"/>
    <mergeCell ref="G29:G30"/>
    <mergeCell ref="B1:M1"/>
    <mergeCell ref="E3:F3"/>
    <mergeCell ref="F5:G5"/>
    <mergeCell ref="H5:I5"/>
    <mergeCell ref="L5:M5"/>
    <mergeCell ref="D19:D20"/>
    <mergeCell ref="I7:I8"/>
    <mergeCell ref="J7:J8"/>
    <mergeCell ref="G13:G14"/>
    <mergeCell ref="E15:E16"/>
    <mergeCell ref="F15:F16"/>
    <mergeCell ref="G15:G16"/>
    <mergeCell ref="D17:D18"/>
  </mergeCells>
  <conditionalFormatting sqref="D5">
    <cfRule type="containsBlanks" dxfId="36" priority="7">
      <formula>LEN(TRIM(D5))=0</formula>
    </cfRule>
  </conditionalFormatting>
  <conditionalFormatting sqref="E5">
    <cfRule type="containsBlanks" dxfId="35" priority="8">
      <formula>LEN(TRIM(E5))=0</formula>
    </cfRule>
  </conditionalFormatting>
  <conditionalFormatting sqref="G3 H5:I5 I3 K3 G9:G30">
    <cfRule type="cellIs" dxfId="34" priority="3" operator="equal">
      <formula>0</formula>
    </cfRule>
  </conditionalFormatting>
  <conditionalFormatting sqref="M31 L9:M30">
    <cfRule type="containsErrors" dxfId="33" priority="10">
      <formula>ISERROR(L9)</formula>
    </cfRule>
  </conditionalFormatting>
  <conditionalFormatting sqref="L9:M31">
    <cfRule type="cellIs" dxfId="32" priority="1" operator="equal">
      <formula>0</formula>
    </cfRule>
  </conditionalFormatting>
  <dataValidations count="1">
    <dataValidation type="list" showInputMessage="1" showErrorMessage="1" sqref="D5">
      <formula1>$T$232:$T$235</formula1>
    </dataValidation>
  </dataValidations>
  <printOptions horizontalCentered="1"/>
  <pageMargins left="0.2" right="0.2" top="0.5" bottom="0.5" header="0.3" footer="0.3"/>
  <pageSetup paperSize="9" scale="80" orientation="landscape" verticalDpi="0" r:id="rId1"/>
  <ignoredErrors>
    <ignoredError sqref="I21:I30 I10:I17 I18:I20" formula="1"/>
    <ignoredError sqref="M21:M24 M9:M16 M18:M19 M30:M31 M27:M28 M26 M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5"/>
  <sheetViews>
    <sheetView showGridLines="0" rightToLeft="1" view="pageBreakPreview" zoomScale="80" zoomScaleNormal="80" zoomScaleSheetLayoutView="80" workbookViewId="0">
      <selection activeCell="D5" sqref="D5"/>
    </sheetView>
  </sheetViews>
  <sheetFormatPr defaultRowHeight="18.75" x14ac:dyDescent="0.25"/>
  <cols>
    <col min="1" max="1" width="1.85546875" style="37" customWidth="1"/>
    <col min="2" max="2" width="8" style="37" customWidth="1"/>
    <col min="3" max="3" width="10" style="37" customWidth="1"/>
    <col min="4" max="4" width="12.140625" style="37" customWidth="1"/>
    <col min="5" max="5" width="15" style="37" customWidth="1"/>
    <col min="6" max="7" width="14.7109375" style="37" customWidth="1"/>
    <col min="8" max="8" width="20.7109375" style="37" customWidth="1"/>
    <col min="9" max="9" width="15.28515625" style="37" customWidth="1"/>
    <col min="10" max="10" width="10.140625" style="37" customWidth="1"/>
    <col min="11" max="11" width="14" style="37" customWidth="1"/>
    <col min="12" max="12" width="12.7109375" style="37" customWidth="1"/>
    <col min="13" max="13" width="17.140625" style="37" customWidth="1"/>
    <col min="14" max="14" width="1.5703125" style="37" customWidth="1"/>
    <col min="15" max="19" width="9.140625" style="37"/>
    <col min="20" max="20" width="9.140625" style="37" customWidth="1"/>
    <col min="21" max="16384" width="9.140625" style="37"/>
  </cols>
  <sheetData>
    <row r="1" spans="2:13" ht="24.75" x14ac:dyDescent="0.25">
      <c r="B1" s="147" t="str">
        <f>CONCATENATE("پروژه  ",روکش!D7)</f>
        <v xml:space="preserve">پروژه  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3" ht="23.25" customHeight="1" x14ac:dyDescent="0.25"/>
    <row r="3" spans="2:13" ht="23.25" customHeight="1" x14ac:dyDescent="0.25">
      <c r="E3" s="148" t="s">
        <v>63</v>
      </c>
      <c r="F3" s="148"/>
      <c r="G3" s="15">
        <f>روکش!J2</f>
        <v>0</v>
      </c>
      <c r="H3" s="15" t="s">
        <v>62</v>
      </c>
      <c r="I3" s="38">
        <f>روکش!I4</f>
        <v>0</v>
      </c>
      <c r="J3" s="15" t="s">
        <v>64</v>
      </c>
      <c r="K3" s="38">
        <f>روکش!K4</f>
        <v>0</v>
      </c>
    </row>
    <row r="4" spans="2:13" ht="18.75" customHeight="1" x14ac:dyDescent="0.25">
      <c r="E4" s="15"/>
      <c r="F4" s="15"/>
      <c r="G4" s="15"/>
      <c r="H4" s="15"/>
      <c r="I4" s="38"/>
      <c r="J4" s="15"/>
      <c r="K4" s="38"/>
    </row>
    <row r="5" spans="2:13" ht="23.25" customHeight="1" x14ac:dyDescent="0.25">
      <c r="B5" s="2" t="s">
        <v>74</v>
      </c>
      <c r="C5" s="2"/>
      <c r="D5" s="56"/>
      <c r="E5" s="57"/>
      <c r="F5" s="81" t="s">
        <v>65</v>
      </c>
      <c r="G5" s="81"/>
      <c r="H5" s="81">
        <f>روکش!D13</f>
        <v>0</v>
      </c>
      <c r="I5" s="81"/>
      <c r="L5" s="81" t="s">
        <v>66</v>
      </c>
      <c r="M5" s="81"/>
    </row>
    <row r="6" spans="2:13" ht="11.25" customHeight="1" thickBot="1" x14ac:dyDescent="0.3"/>
    <row r="7" spans="2:13" ht="24.75" customHeight="1" x14ac:dyDescent="0.25">
      <c r="B7" s="103" t="s">
        <v>48</v>
      </c>
      <c r="C7" s="105"/>
      <c r="D7" s="141" t="s">
        <v>50</v>
      </c>
      <c r="E7" s="141" t="s">
        <v>51</v>
      </c>
      <c r="F7" s="141" t="s">
        <v>52</v>
      </c>
      <c r="G7" s="141" t="s">
        <v>53</v>
      </c>
      <c r="H7" s="141" t="s">
        <v>54</v>
      </c>
      <c r="I7" s="141" t="s">
        <v>55</v>
      </c>
      <c r="J7" s="141" t="s">
        <v>56</v>
      </c>
      <c r="K7" s="141" t="s">
        <v>57</v>
      </c>
      <c r="L7" s="141" t="s">
        <v>58</v>
      </c>
      <c r="M7" s="154" t="s">
        <v>59</v>
      </c>
    </row>
    <row r="8" spans="2:13" ht="24.75" customHeight="1" thickBot="1" x14ac:dyDescent="0.3">
      <c r="B8" s="25" t="s">
        <v>41</v>
      </c>
      <c r="C8" s="26" t="s">
        <v>49</v>
      </c>
      <c r="D8" s="142"/>
      <c r="E8" s="142"/>
      <c r="F8" s="142"/>
      <c r="G8" s="142"/>
      <c r="H8" s="142"/>
      <c r="I8" s="142"/>
      <c r="J8" s="142"/>
      <c r="K8" s="142"/>
      <c r="L8" s="142"/>
      <c r="M8" s="155"/>
    </row>
    <row r="9" spans="2:13" x14ac:dyDescent="0.25">
      <c r="B9" s="50"/>
      <c r="C9" s="51"/>
      <c r="D9" s="156"/>
      <c r="E9" s="152"/>
      <c r="F9" s="152"/>
      <c r="G9" s="153">
        <f>E9-F9</f>
        <v>0</v>
      </c>
      <c r="H9" s="51"/>
      <c r="I9" s="27">
        <f>H9*G9</f>
        <v>0</v>
      </c>
      <c r="J9" s="51"/>
      <c r="K9" s="51"/>
      <c r="L9" s="32">
        <f t="shared" ref="L9:L19" si="0">IF(J9=0,0,((K9/J9)-1)*0.95)</f>
        <v>0</v>
      </c>
      <c r="M9" s="30">
        <f>L9*I9</f>
        <v>0</v>
      </c>
    </row>
    <row r="10" spans="2:13" x14ac:dyDescent="0.25">
      <c r="B10" s="52"/>
      <c r="C10" s="53"/>
      <c r="D10" s="140"/>
      <c r="E10" s="146"/>
      <c r="F10" s="146"/>
      <c r="G10" s="144"/>
      <c r="H10" s="53"/>
      <c r="I10" s="28">
        <f>H10*G9</f>
        <v>0</v>
      </c>
      <c r="J10" s="53"/>
      <c r="K10" s="53"/>
      <c r="L10" s="33">
        <f t="shared" si="0"/>
        <v>0</v>
      </c>
      <c r="M10" s="31">
        <f t="shared" ref="M10:M30" si="1">L10*I10</f>
        <v>0</v>
      </c>
    </row>
    <row r="11" spans="2:13" x14ac:dyDescent="0.25">
      <c r="B11" s="52"/>
      <c r="C11" s="53"/>
      <c r="D11" s="139"/>
      <c r="E11" s="145"/>
      <c r="F11" s="145"/>
      <c r="G11" s="143">
        <f t="shared" ref="G11" si="2">E11-F11</f>
        <v>0</v>
      </c>
      <c r="H11" s="53"/>
      <c r="I11" s="28">
        <f t="shared" ref="I11" si="3">H11*G11</f>
        <v>0</v>
      </c>
      <c r="J11" s="53"/>
      <c r="K11" s="53"/>
      <c r="L11" s="33">
        <f t="shared" si="0"/>
        <v>0</v>
      </c>
      <c r="M11" s="31">
        <f t="shared" si="1"/>
        <v>0</v>
      </c>
    </row>
    <row r="12" spans="2:13" x14ac:dyDescent="0.25">
      <c r="B12" s="52"/>
      <c r="C12" s="53"/>
      <c r="D12" s="140"/>
      <c r="E12" s="146"/>
      <c r="F12" s="146"/>
      <c r="G12" s="144"/>
      <c r="H12" s="53"/>
      <c r="I12" s="28">
        <f t="shared" ref="I12" si="4">H12*G11</f>
        <v>0</v>
      </c>
      <c r="J12" s="53"/>
      <c r="K12" s="53"/>
      <c r="L12" s="33">
        <f t="shared" si="0"/>
        <v>0</v>
      </c>
      <c r="M12" s="31">
        <f t="shared" si="1"/>
        <v>0</v>
      </c>
    </row>
    <row r="13" spans="2:13" x14ac:dyDescent="0.25">
      <c r="B13" s="52"/>
      <c r="C13" s="53"/>
      <c r="D13" s="139"/>
      <c r="E13" s="145"/>
      <c r="F13" s="145"/>
      <c r="G13" s="143">
        <f t="shared" ref="G13" si="5">E13-F13</f>
        <v>0</v>
      </c>
      <c r="H13" s="53"/>
      <c r="I13" s="28">
        <f t="shared" ref="I13" si="6">H13*G13</f>
        <v>0</v>
      </c>
      <c r="J13" s="53"/>
      <c r="K13" s="53"/>
      <c r="L13" s="33">
        <f t="shared" si="0"/>
        <v>0</v>
      </c>
      <c r="M13" s="31">
        <f t="shared" si="1"/>
        <v>0</v>
      </c>
    </row>
    <row r="14" spans="2:13" x14ac:dyDescent="0.25">
      <c r="B14" s="52"/>
      <c r="C14" s="53"/>
      <c r="D14" s="140"/>
      <c r="E14" s="146"/>
      <c r="F14" s="146"/>
      <c r="G14" s="144"/>
      <c r="H14" s="53"/>
      <c r="I14" s="28">
        <f>H14*G13</f>
        <v>0</v>
      </c>
      <c r="J14" s="53"/>
      <c r="K14" s="53"/>
      <c r="L14" s="33">
        <f t="shared" si="0"/>
        <v>0</v>
      </c>
      <c r="M14" s="31">
        <f t="shared" si="1"/>
        <v>0</v>
      </c>
    </row>
    <row r="15" spans="2:13" x14ac:dyDescent="0.25">
      <c r="B15" s="52"/>
      <c r="C15" s="53"/>
      <c r="D15" s="139"/>
      <c r="E15" s="145"/>
      <c r="F15" s="145"/>
      <c r="G15" s="143">
        <f t="shared" ref="G15:G19" si="7">E15-F15</f>
        <v>0</v>
      </c>
      <c r="H15" s="53"/>
      <c r="I15" s="28">
        <f t="shared" ref="I15:I19" si="8">H15*G15</f>
        <v>0</v>
      </c>
      <c r="J15" s="53"/>
      <c r="K15" s="53"/>
      <c r="L15" s="33">
        <f t="shared" si="0"/>
        <v>0</v>
      </c>
      <c r="M15" s="31">
        <f t="shared" si="1"/>
        <v>0</v>
      </c>
    </row>
    <row r="16" spans="2:13" x14ac:dyDescent="0.25">
      <c r="B16" s="52"/>
      <c r="C16" s="53"/>
      <c r="D16" s="140"/>
      <c r="E16" s="146"/>
      <c r="F16" s="146"/>
      <c r="G16" s="144"/>
      <c r="H16" s="53"/>
      <c r="I16" s="28">
        <f t="shared" ref="I16:I20" si="9">H16*G15</f>
        <v>0</v>
      </c>
      <c r="J16" s="53"/>
      <c r="K16" s="53"/>
      <c r="L16" s="33">
        <f t="shared" si="0"/>
        <v>0</v>
      </c>
      <c r="M16" s="31">
        <f t="shared" si="1"/>
        <v>0</v>
      </c>
    </row>
    <row r="17" spans="2:13" x14ac:dyDescent="0.25">
      <c r="B17" s="52"/>
      <c r="C17" s="53"/>
      <c r="D17" s="139"/>
      <c r="E17" s="145"/>
      <c r="F17" s="145"/>
      <c r="G17" s="143">
        <f t="shared" si="7"/>
        <v>0</v>
      </c>
      <c r="H17" s="53"/>
      <c r="I17" s="28">
        <f t="shared" si="8"/>
        <v>0</v>
      </c>
      <c r="J17" s="53"/>
      <c r="K17" s="53"/>
      <c r="L17" s="33">
        <f t="shared" si="0"/>
        <v>0</v>
      </c>
      <c r="M17" s="31">
        <f t="shared" si="1"/>
        <v>0</v>
      </c>
    </row>
    <row r="18" spans="2:13" x14ac:dyDescent="0.25">
      <c r="B18" s="52"/>
      <c r="C18" s="53"/>
      <c r="D18" s="140"/>
      <c r="E18" s="146"/>
      <c r="F18" s="146"/>
      <c r="G18" s="144"/>
      <c r="H18" s="53"/>
      <c r="I18" s="28">
        <f t="shared" si="9"/>
        <v>0</v>
      </c>
      <c r="J18" s="53"/>
      <c r="K18" s="53"/>
      <c r="L18" s="33">
        <f t="shared" si="0"/>
        <v>0</v>
      </c>
      <c r="M18" s="31">
        <f t="shared" si="1"/>
        <v>0</v>
      </c>
    </row>
    <row r="19" spans="2:13" x14ac:dyDescent="0.25">
      <c r="B19" s="52"/>
      <c r="C19" s="53"/>
      <c r="D19" s="139"/>
      <c r="E19" s="145"/>
      <c r="F19" s="145"/>
      <c r="G19" s="143">
        <f t="shared" si="7"/>
        <v>0</v>
      </c>
      <c r="H19" s="53"/>
      <c r="I19" s="28">
        <f t="shared" si="8"/>
        <v>0</v>
      </c>
      <c r="J19" s="53"/>
      <c r="K19" s="53"/>
      <c r="L19" s="33">
        <f t="shared" si="0"/>
        <v>0</v>
      </c>
      <c r="M19" s="31">
        <f t="shared" si="1"/>
        <v>0</v>
      </c>
    </row>
    <row r="20" spans="2:13" x14ac:dyDescent="0.25">
      <c r="B20" s="52"/>
      <c r="C20" s="53"/>
      <c r="D20" s="140"/>
      <c r="E20" s="146"/>
      <c r="F20" s="146"/>
      <c r="G20" s="144"/>
      <c r="H20" s="53"/>
      <c r="I20" s="28">
        <f t="shared" si="9"/>
        <v>0</v>
      </c>
      <c r="J20" s="53"/>
      <c r="K20" s="53"/>
      <c r="L20" s="33">
        <f>IF(J20=0,0,((K20/J20)-1)*0.95)</f>
        <v>0</v>
      </c>
      <c r="M20" s="31">
        <f t="shared" si="1"/>
        <v>0</v>
      </c>
    </row>
    <row r="21" spans="2:13" x14ac:dyDescent="0.25">
      <c r="B21" s="52"/>
      <c r="C21" s="53"/>
      <c r="D21" s="139"/>
      <c r="E21" s="145"/>
      <c r="F21" s="145"/>
      <c r="G21" s="143">
        <f t="shared" ref="G21" si="10">E21-F21</f>
        <v>0</v>
      </c>
      <c r="H21" s="53"/>
      <c r="I21" s="28">
        <f t="shared" ref="I21" si="11">H21*G21</f>
        <v>0</v>
      </c>
      <c r="J21" s="53"/>
      <c r="K21" s="53"/>
      <c r="L21" s="33">
        <f t="shared" ref="L21:L30" si="12">IF(J21=0,0,((K21/J21)-1)*0.95)</f>
        <v>0</v>
      </c>
      <c r="M21" s="31">
        <f t="shared" si="1"/>
        <v>0</v>
      </c>
    </row>
    <row r="22" spans="2:13" x14ac:dyDescent="0.25">
      <c r="B22" s="52"/>
      <c r="C22" s="53"/>
      <c r="D22" s="140"/>
      <c r="E22" s="146"/>
      <c r="F22" s="146"/>
      <c r="G22" s="144"/>
      <c r="H22" s="53"/>
      <c r="I22" s="28">
        <f t="shared" ref="I22" si="13">H22*G21</f>
        <v>0</v>
      </c>
      <c r="J22" s="53"/>
      <c r="K22" s="53"/>
      <c r="L22" s="33">
        <f t="shared" si="12"/>
        <v>0</v>
      </c>
      <c r="M22" s="31">
        <f t="shared" si="1"/>
        <v>0</v>
      </c>
    </row>
    <row r="23" spans="2:13" x14ac:dyDescent="0.25">
      <c r="B23" s="52"/>
      <c r="C23" s="53"/>
      <c r="D23" s="139"/>
      <c r="E23" s="145"/>
      <c r="F23" s="145"/>
      <c r="G23" s="143">
        <f t="shared" ref="G23" si="14">E23-F23</f>
        <v>0</v>
      </c>
      <c r="H23" s="53"/>
      <c r="I23" s="28">
        <f t="shared" ref="I23" si="15">H23*G23</f>
        <v>0</v>
      </c>
      <c r="J23" s="53"/>
      <c r="K23" s="53"/>
      <c r="L23" s="33">
        <f t="shared" si="12"/>
        <v>0</v>
      </c>
      <c r="M23" s="31">
        <f t="shared" si="1"/>
        <v>0</v>
      </c>
    </row>
    <row r="24" spans="2:13" x14ac:dyDescent="0.25">
      <c r="B24" s="52"/>
      <c r="C24" s="53"/>
      <c r="D24" s="140"/>
      <c r="E24" s="146"/>
      <c r="F24" s="146"/>
      <c r="G24" s="144"/>
      <c r="H24" s="53"/>
      <c r="I24" s="28">
        <f t="shared" ref="I24" si="16">H24*G23</f>
        <v>0</v>
      </c>
      <c r="J24" s="53"/>
      <c r="K24" s="53"/>
      <c r="L24" s="33">
        <f t="shared" si="12"/>
        <v>0</v>
      </c>
      <c r="M24" s="31">
        <f t="shared" si="1"/>
        <v>0</v>
      </c>
    </row>
    <row r="25" spans="2:13" x14ac:dyDescent="0.25">
      <c r="B25" s="52"/>
      <c r="C25" s="53"/>
      <c r="D25" s="139"/>
      <c r="E25" s="145"/>
      <c r="F25" s="145"/>
      <c r="G25" s="143">
        <f t="shared" ref="G25" si="17">E25-F25</f>
        <v>0</v>
      </c>
      <c r="H25" s="53"/>
      <c r="I25" s="28">
        <f t="shared" ref="I25" si="18">H25*G25</f>
        <v>0</v>
      </c>
      <c r="J25" s="53"/>
      <c r="K25" s="53"/>
      <c r="L25" s="33">
        <f t="shared" si="12"/>
        <v>0</v>
      </c>
      <c r="M25" s="31">
        <f t="shared" si="1"/>
        <v>0</v>
      </c>
    </row>
    <row r="26" spans="2:13" x14ac:dyDescent="0.25">
      <c r="B26" s="52"/>
      <c r="C26" s="53"/>
      <c r="D26" s="140"/>
      <c r="E26" s="146"/>
      <c r="F26" s="146"/>
      <c r="G26" s="144"/>
      <c r="H26" s="53"/>
      <c r="I26" s="28">
        <f t="shared" ref="I26" si="19">H26*G25</f>
        <v>0</v>
      </c>
      <c r="J26" s="53"/>
      <c r="K26" s="53"/>
      <c r="L26" s="33">
        <f t="shared" si="12"/>
        <v>0</v>
      </c>
      <c r="M26" s="31">
        <f t="shared" si="1"/>
        <v>0</v>
      </c>
    </row>
    <row r="27" spans="2:13" x14ac:dyDescent="0.25">
      <c r="B27" s="52"/>
      <c r="C27" s="53"/>
      <c r="D27" s="139"/>
      <c r="E27" s="145"/>
      <c r="F27" s="145"/>
      <c r="G27" s="143">
        <f t="shared" ref="G27" si="20">E27-F27</f>
        <v>0</v>
      </c>
      <c r="H27" s="53"/>
      <c r="I27" s="28">
        <f t="shared" ref="I27" si="21">H27*G27</f>
        <v>0</v>
      </c>
      <c r="J27" s="53"/>
      <c r="K27" s="53"/>
      <c r="L27" s="33">
        <f t="shared" si="12"/>
        <v>0</v>
      </c>
      <c r="M27" s="31">
        <f t="shared" si="1"/>
        <v>0</v>
      </c>
    </row>
    <row r="28" spans="2:13" x14ac:dyDescent="0.25">
      <c r="B28" s="52"/>
      <c r="C28" s="53"/>
      <c r="D28" s="140"/>
      <c r="E28" s="146"/>
      <c r="F28" s="146"/>
      <c r="G28" s="144"/>
      <c r="H28" s="53"/>
      <c r="I28" s="28">
        <f t="shared" ref="I28" si="22">H28*G27</f>
        <v>0</v>
      </c>
      <c r="J28" s="53"/>
      <c r="K28" s="53"/>
      <c r="L28" s="33">
        <f t="shared" si="12"/>
        <v>0</v>
      </c>
      <c r="M28" s="31">
        <f t="shared" si="1"/>
        <v>0</v>
      </c>
    </row>
    <row r="29" spans="2:13" x14ac:dyDescent="0.25">
      <c r="B29" s="52"/>
      <c r="C29" s="53"/>
      <c r="D29" s="139"/>
      <c r="E29" s="145"/>
      <c r="F29" s="145"/>
      <c r="G29" s="143">
        <f t="shared" ref="G29" si="23">E29-F29</f>
        <v>0</v>
      </c>
      <c r="H29" s="53"/>
      <c r="I29" s="28">
        <f t="shared" ref="I29" si="24">H29*G29</f>
        <v>0</v>
      </c>
      <c r="J29" s="53"/>
      <c r="K29" s="53"/>
      <c r="L29" s="33">
        <f t="shared" si="12"/>
        <v>0</v>
      </c>
      <c r="M29" s="31">
        <f t="shared" si="1"/>
        <v>0</v>
      </c>
    </row>
    <row r="30" spans="2:13" ht="19.5" thickBot="1" x14ac:dyDescent="0.3">
      <c r="B30" s="54"/>
      <c r="C30" s="55"/>
      <c r="D30" s="151"/>
      <c r="E30" s="149"/>
      <c r="F30" s="149"/>
      <c r="G30" s="150"/>
      <c r="H30" s="55"/>
      <c r="I30" s="29">
        <f t="shared" ref="I30" si="25">H30*G29</f>
        <v>0</v>
      </c>
      <c r="J30" s="55"/>
      <c r="K30" s="55"/>
      <c r="L30" s="34">
        <f t="shared" si="12"/>
        <v>0</v>
      </c>
      <c r="M30" s="35">
        <f t="shared" si="1"/>
        <v>0</v>
      </c>
    </row>
    <row r="31" spans="2:13" ht="27" customHeight="1" thickBot="1" x14ac:dyDescent="0.3">
      <c r="M31" s="36">
        <f>SUM(M9:M30)</f>
        <v>0</v>
      </c>
    </row>
    <row r="34" spans="3:11" ht="22.5" x14ac:dyDescent="0.25">
      <c r="C34" s="15" t="s">
        <v>45</v>
      </c>
      <c r="D34" s="15"/>
      <c r="E34" s="15"/>
      <c r="F34" s="15"/>
      <c r="G34" s="15" t="s">
        <v>60</v>
      </c>
      <c r="H34" s="15"/>
      <c r="I34" s="15"/>
      <c r="J34" s="15"/>
      <c r="K34" s="15" t="s">
        <v>47</v>
      </c>
    </row>
    <row r="232" spans="20:20" hidden="1" x14ac:dyDescent="0.25">
      <c r="T232" s="37" t="s">
        <v>75</v>
      </c>
    </row>
    <row r="233" spans="20:20" hidden="1" x14ac:dyDescent="0.25">
      <c r="T233" s="37" t="s">
        <v>76</v>
      </c>
    </row>
    <row r="234" spans="20:20" hidden="1" x14ac:dyDescent="0.25">
      <c r="T234" s="37" t="s">
        <v>77</v>
      </c>
    </row>
    <row r="235" spans="20:20" hidden="1" x14ac:dyDescent="0.25">
      <c r="T235" s="37" t="s">
        <v>70</v>
      </c>
    </row>
  </sheetData>
  <sheetProtection password="CA6A" sheet="1" objects="1" scenarios="1" formatRows="0" insertRows="0" deleteRows="0" selectLockedCells="1"/>
  <mergeCells count="60">
    <mergeCell ref="D29:D30"/>
    <mergeCell ref="E29:E30"/>
    <mergeCell ref="F29:F30"/>
    <mergeCell ref="G29:G30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  <mergeCell ref="M7:M8"/>
    <mergeCell ref="B1:M1"/>
    <mergeCell ref="E3:F3"/>
    <mergeCell ref="F5:G5"/>
    <mergeCell ref="H5:I5"/>
    <mergeCell ref="L5:M5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D5">
    <cfRule type="containsBlanks" dxfId="31" priority="5">
      <formula>LEN(TRIM(D5))=0</formula>
    </cfRule>
  </conditionalFormatting>
  <conditionalFormatting sqref="E5">
    <cfRule type="containsBlanks" dxfId="30" priority="4">
      <formula>LEN(TRIM(E5))=0</formula>
    </cfRule>
  </conditionalFormatting>
  <conditionalFormatting sqref="G3 H5:I5 I3 K3 G9:G30">
    <cfRule type="cellIs" dxfId="29" priority="3" operator="equal">
      <formula>0</formula>
    </cfRule>
  </conditionalFormatting>
  <conditionalFormatting sqref="L9:M30 M31">
    <cfRule type="containsErrors" dxfId="28" priority="2">
      <formula>ISERROR(L9)</formula>
    </cfRule>
  </conditionalFormatting>
  <conditionalFormatting sqref="L9:M31">
    <cfRule type="cellIs" dxfId="27" priority="1" operator="equal">
      <formula>0</formula>
    </cfRule>
  </conditionalFormatting>
  <dataValidations count="1">
    <dataValidation type="list" showInputMessage="1" showErrorMessage="1" sqref="D5">
      <formula1>$T$232:$T$235</formula1>
    </dataValidation>
  </dataValidations>
  <printOptions horizontalCentered="1"/>
  <pageMargins left="0.2" right="0.2" top="0.5" bottom="0.5" header="0.3" footer="0.3"/>
  <pageSetup paperSize="9" scale="80" orientation="landscape" verticalDpi="0" r:id="rId1"/>
  <ignoredErrors>
    <ignoredError sqref="I10:I30" formula="1"/>
    <ignoredError sqref="L31:M31 M9:M3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5"/>
  <sheetViews>
    <sheetView showGridLines="0" rightToLeft="1" view="pageBreakPreview" zoomScale="80" zoomScaleNormal="80" zoomScaleSheetLayoutView="80" workbookViewId="0">
      <selection activeCell="D5" sqref="D5"/>
    </sheetView>
  </sheetViews>
  <sheetFormatPr defaultRowHeight="18.75" x14ac:dyDescent="0.25"/>
  <cols>
    <col min="1" max="1" width="1.85546875" style="37" customWidth="1"/>
    <col min="2" max="2" width="8" style="37" customWidth="1"/>
    <col min="3" max="3" width="10" style="37" customWidth="1"/>
    <col min="4" max="4" width="12.140625" style="37" customWidth="1"/>
    <col min="5" max="5" width="15" style="37" customWidth="1"/>
    <col min="6" max="7" width="14.7109375" style="37" customWidth="1"/>
    <col min="8" max="8" width="20.7109375" style="37" customWidth="1"/>
    <col min="9" max="9" width="15.28515625" style="37" customWidth="1"/>
    <col min="10" max="10" width="10.140625" style="37" customWidth="1"/>
    <col min="11" max="11" width="14" style="37" customWidth="1"/>
    <col min="12" max="12" width="12.7109375" style="37" customWidth="1"/>
    <col min="13" max="13" width="17.140625" style="37" customWidth="1"/>
    <col min="14" max="14" width="1.5703125" style="37" customWidth="1"/>
    <col min="15" max="19" width="9.140625" style="37"/>
    <col min="20" max="20" width="9.140625" style="37" customWidth="1"/>
    <col min="21" max="16384" width="9.140625" style="37"/>
  </cols>
  <sheetData>
    <row r="1" spans="2:13" ht="24.75" x14ac:dyDescent="0.25">
      <c r="B1" s="147" t="str">
        <f>CONCATENATE("پروژه  ",روکش!D7)</f>
        <v xml:space="preserve">پروژه  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3" ht="23.25" customHeight="1" x14ac:dyDescent="0.25"/>
    <row r="3" spans="2:13" ht="23.25" customHeight="1" x14ac:dyDescent="0.25">
      <c r="E3" s="148" t="s">
        <v>63</v>
      </c>
      <c r="F3" s="148"/>
      <c r="G3" s="15">
        <f>روکش!J2</f>
        <v>0</v>
      </c>
      <c r="H3" s="15" t="s">
        <v>62</v>
      </c>
      <c r="I3" s="38">
        <f>روکش!I4</f>
        <v>0</v>
      </c>
      <c r="J3" s="15" t="s">
        <v>64</v>
      </c>
      <c r="K3" s="38">
        <f>روکش!K4</f>
        <v>0</v>
      </c>
    </row>
    <row r="4" spans="2:13" ht="18.75" customHeight="1" x14ac:dyDescent="0.25">
      <c r="E4" s="15"/>
      <c r="F4" s="15"/>
      <c r="G4" s="15"/>
      <c r="H4" s="15"/>
      <c r="I4" s="38"/>
      <c r="J4" s="15"/>
      <c r="K4" s="38"/>
    </row>
    <row r="5" spans="2:13" ht="23.25" customHeight="1" x14ac:dyDescent="0.25">
      <c r="B5" s="2" t="s">
        <v>74</v>
      </c>
      <c r="C5" s="2"/>
      <c r="D5" s="56"/>
      <c r="E5" s="57"/>
      <c r="F5" s="81" t="s">
        <v>65</v>
      </c>
      <c r="G5" s="81"/>
      <c r="H5" s="81">
        <f>روکش!D13</f>
        <v>0</v>
      </c>
      <c r="I5" s="81"/>
      <c r="L5" s="81" t="s">
        <v>66</v>
      </c>
      <c r="M5" s="81"/>
    </row>
    <row r="6" spans="2:13" ht="11.25" customHeight="1" thickBot="1" x14ac:dyDescent="0.3"/>
    <row r="7" spans="2:13" ht="24.75" customHeight="1" x14ac:dyDescent="0.25">
      <c r="B7" s="103" t="s">
        <v>48</v>
      </c>
      <c r="C7" s="105"/>
      <c r="D7" s="141" t="s">
        <v>50</v>
      </c>
      <c r="E7" s="141" t="s">
        <v>51</v>
      </c>
      <c r="F7" s="141" t="s">
        <v>52</v>
      </c>
      <c r="G7" s="141" t="s">
        <v>53</v>
      </c>
      <c r="H7" s="141" t="s">
        <v>54</v>
      </c>
      <c r="I7" s="141" t="s">
        <v>55</v>
      </c>
      <c r="J7" s="141" t="s">
        <v>56</v>
      </c>
      <c r="K7" s="141" t="s">
        <v>57</v>
      </c>
      <c r="L7" s="141" t="s">
        <v>58</v>
      </c>
      <c r="M7" s="154" t="s">
        <v>59</v>
      </c>
    </row>
    <row r="8" spans="2:13" ht="24.75" customHeight="1" thickBot="1" x14ac:dyDescent="0.3">
      <c r="B8" s="25" t="s">
        <v>41</v>
      </c>
      <c r="C8" s="26" t="s">
        <v>49</v>
      </c>
      <c r="D8" s="142"/>
      <c r="E8" s="142"/>
      <c r="F8" s="142"/>
      <c r="G8" s="142"/>
      <c r="H8" s="142"/>
      <c r="I8" s="142"/>
      <c r="J8" s="142"/>
      <c r="K8" s="142"/>
      <c r="L8" s="142"/>
      <c r="M8" s="155"/>
    </row>
    <row r="9" spans="2:13" x14ac:dyDescent="0.25">
      <c r="B9" s="50"/>
      <c r="C9" s="51"/>
      <c r="D9" s="156"/>
      <c r="E9" s="152"/>
      <c r="F9" s="152"/>
      <c r="G9" s="153">
        <f>E9-F9</f>
        <v>0</v>
      </c>
      <c r="H9" s="51"/>
      <c r="I9" s="27">
        <f>H9*G9</f>
        <v>0</v>
      </c>
      <c r="J9" s="51"/>
      <c r="K9" s="51"/>
      <c r="L9" s="32">
        <v>0</v>
      </c>
      <c r="M9" s="30">
        <f>L9*I9</f>
        <v>0</v>
      </c>
    </row>
    <row r="10" spans="2:13" x14ac:dyDescent="0.25">
      <c r="B10" s="52"/>
      <c r="C10" s="53"/>
      <c r="D10" s="140"/>
      <c r="E10" s="146"/>
      <c r="F10" s="146"/>
      <c r="G10" s="144"/>
      <c r="H10" s="53"/>
      <c r="I10" s="28">
        <f>H10*G9</f>
        <v>0</v>
      </c>
      <c r="J10" s="53"/>
      <c r="K10" s="53"/>
      <c r="L10" s="33">
        <v>0</v>
      </c>
      <c r="M10" s="31">
        <f t="shared" ref="M10:M30" si="0">L10*I10</f>
        <v>0</v>
      </c>
    </row>
    <row r="11" spans="2:13" x14ac:dyDescent="0.25">
      <c r="B11" s="52"/>
      <c r="C11" s="53"/>
      <c r="D11" s="139"/>
      <c r="E11" s="145"/>
      <c r="F11" s="145"/>
      <c r="G11" s="143">
        <f t="shared" ref="G11" si="1">E11-F11</f>
        <v>0</v>
      </c>
      <c r="H11" s="53"/>
      <c r="I11" s="28">
        <f t="shared" ref="I11" si="2">H11*G11</f>
        <v>0</v>
      </c>
      <c r="J11" s="53"/>
      <c r="K11" s="53"/>
      <c r="L11" s="33">
        <v>0</v>
      </c>
      <c r="M11" s="31">
        <f t="shared" si="0"/>
        <v>0</v>
      </c>
    </row>
    <row r="12" spans="2:13" x14ac:dyDescent="0.25">
      <c r="B12" s="52"/>
      <c r="C12" s="53"/>
      <c r="D12" s="140"/>
      <c r="E12" s="146"/>
      <c r="F12" s="146"/>
      <c r="G12" s="144"/>
      <c r="H12" s="53"/>
      <c r="I12" s="28">
        <f t="shared" ref="I12" si="3">H12*G11</f>
        <v>0</v>
      </c>
      <c r="J12" s="53"/>
      <c r="K12" s="53"/>
      <c r="L12" s="33">
        <v>0</v>
      </c>
      <c r="M12" s="31">
        <f t="shared" si="0"/>
        <v>0</v>
      </c>
    </row>
    <row r="13" spans="2:13" x14ac:dyDescent="0.25">
      <c r="B13" s="52"/>
      <c r="C13" s="53"/>
      <c r="D13" s="139"/>
      <c r="E13" s="145"/>
      <c r="F13" s="145"/>
      <c r="G13" s="143">
        <f t="shared" ref="G13" si="4">E13-F13</f>
        <v>0</v>
      </c>
      <c r="H13" s="53"/>
      <c r="I13" s="28">
        <f t="shared" ref="I13" si="5">H13*G13</f>
        <v>0</v>
      </c>
      <c r="J13" s="53"/>
      <c r="K13" s="53"/>
      <c r="L13" s="33">
        <v>0</v>
      </c>
      <c r="M13" s="31">
        <f t="shared" si="0"/>
        <v>0</v>
      </c>
    </row>
    <row r="14" spans="2:13" x14ac:dyDescent="0.25">
      <c r="B14" s="52"/>
      <c r="C14" s="53"/>
      <c r="D14" s="140"/>
      <c r="E14" s="146"/>
      <c r="F14" s="146"/>
      <c r="G14" s="144"/>
      <c r="H14" s="53"/>
      <c r="I14" s="28">
        <f>H14*G13</f>
        <v>0</v>
      </c>
      <c r="J14" s="53"/>
      <c r="K14" s="53"/>
      <c r="L14" s="33">
        <v>0</v>
      </c>
      <c r="M14" s="31">
        <f t="shared" si="0"/>
        <v>0</v>
      </c>
    </row>
    <row r="15" spans="2:13" x14ac:dyDescent="0.25">
      <c r="B15" s="52"/>
      <c r="C15" s="53"/>
      <c r="D15" s="139"/>
      <c r="E15" s="145"/>
      <c r="F15" s="145"/>
      <c r="G15" s="143">
        <f t="shared" ref="G15:G19" si="6">E15-F15</f>
        <v>0</v>
      </c>
      <c r="H15" s="53"/>
      <c r="I15" s="28">
        <f t="shared" ref="I15:I19" si="7">H15*G15</f>
        <v>0</v>
      </c>
      <c r="J15" s="53"/>
      <c r="K15" s="53"/>
      <c r="L15" s="33">
        <v>0</v>
      </c>
      <c r="M15" s="31">
        <f t="shared" si="0"/>
        <v>0</v>
      </c>
    </row>
    <row r="16" spans="2:13" x14ac:dyDescent="0.25">
      <c r="B16" s="52"/>
      <c r="C16" s="53"/>
      <c r="D16" s="140"/>
      <c r="E16" s="146"/>
      <c r="F16" s="146"/>
      <c r="G16" s="144"/>
      <c r="H16" s="53"/>
      <c r="I16" s="28">
        <f t="shared" ref="I16:I20" si="8">H16*G15</f>
        <v>0</v>
      </c>
      <c r="J16" s="53"/>
      <c r="K16" s="53"/>
      <c r="L16" s="33">
        <v>0</v>
      </c>
      <c r="M16" s="31">
        <f t="shared" si="0"/>
        <v>0</v>
      </c>
    </row>
    <row r="17" spans="2:13" x14ac:dyDescent="0.25">
      <c r="B17" s="52"/>
      <c r="C17" s="53"/>
      <c r="D17" s="139"/>
      <c r="E17" s="145"/>
      <c r="F17" s="145"/>
      <c r="G17" s="143">
        <f t="shared" si="6"/>
        <v>0</v>
      </c>
      <c r="H17" s="53"/>
      <c r="I17" s="28">
        <f t="shared" si="7"/>
        <v>0</v>
      </c>
      <c r="J17" s="53"/>
      <c r="K17" s="53"/>
      <c r="L17" s="33">
        <v>0</v>
      </c>
      <c r="M17" s="31">
        <f t="shared" si="0"/>
        <v>0</v>
      </c>
    </row>
    <row r="18" spans="2:13" x14ac:dyDescent="0.25">
      <c r="B18" s="52"/>
      <c r="C18" s="53"/>
      <c r="D18" s="140"/>
      <c r="E18" s="146"/>
      <c r="F18" s="146"/>
      <c r="G18" s="144"/>
      <c r="H18" s="53"/>
      <c r="I18" s="28">
        <f t="shared" si="8"/>
        <v>0</v>
      </c>
      <c r="J18" s="53"/>
      <c r="K18" s="53"/>
      <c r="L18" s="33">
        <v>0</v>
      </c>
      <c r="M18" s="31">
        <f t="shared" si="0"/>
        <v>0</v>
      </c>
    </row>
    <row r="19" spans="2:13" x14ac:dyDescent="0.25">
      <c r="B19" s="52"/>
      <c r="C19" s="53"/>
      <c r="D19" s="139"/>
      <c r="E19" s="145"/>
      <c r="F19" s="145"/>
      <c r="G19" s="143">
        <f t="shared" si="6"/>
        <v>0</v>
      </c>
      <c r="H19" s="53"/>
      <c r="I19" s="28">
        <f t="shared" si="7"/>
        <v>0</v>
      </c>
      <c r="J19" s="53"/>
      <c r="K19" s="53"/>
      <c r="L19" s="33">
        <v>0</v>
      </c>
      <c r="M19" s="31">
        <f t="shared" si="0"/>
        <v>0</v>
      </c>
    </row>
    <row r="20" spans="2:13" x14ac:dyDescent="0.25">
      <c r="B20" s="52"/>
      <c r="C20" s="53"/>
      <c r="D20" s="140"/>
      <c r="E20" s="146"/>
      <c r="F20" s="146"/>
      <c r="G20" s="144"/>
      <c r="H20" s="53"/>
      <c r="I20" s="28">
        <f t="shared" si="8"/>
        <v>0</v>
      </c>
      <c r="J20" s="53"/>
      <c r="K20" s="53"/>
      <c r="L20" s="33">
        <v>0</v>
      </c>
      <c r="M20" s="31">
        <f t="shared" si="0"/>
        <v>0</v>
      </c>
    </row>
    <row r="21" spans="2:13" x14ac:dyDescent="0.25">
      <c r="B21" s="52"/>
      <c r="C21" s="53"/>
      <c r="D21" s="139"/>
      <c r="E21" s="145"/>
      <c r="F21" s="145"/>
      <c r="G21" s="143">
        <f t="shared" ref="G21" si="9">E21-F21</f>
        <v>0</v>
      </c>
      <c r="H21" s="53"/>
      <c r="I21" s="28">
        <f t="shared" ref="I21" si="10">H21*G21</f>
        <v>0</v>
      </c>
      <c r="J21" s="53"/>
      <c r="K21" s="53"/>
      <c r="L21" s="33">
        <v>0</v>
      </c>
      <c r="M21" s="31">
        <f t="shared" si="0"/>
        <v>0</v>
      </c>
    </row>
    <row r="22" spans="2:13" x14ac:dyDescent="0.25">
      <c r="B22" s="52"/>
      <c r="C22" s="53"/>
      <c r="D22" s="140"/>
      <c r="E22" s="146"/>
      <c r="F22" s="146"/>
      <c r="G22" s="144"/>
      <c r="H22" s="53"/>
      <c r="I22" s="28">
        <f t="shared" ref="I22" si="11">H22*G21</f>
        <v>0</v>
      </c>
      <c r="J22" s="53"/>
      <c r="K22" s="53"/>
      <c r="L22" s="33">
        <v>0</v>
      </c>
      <c r="M22" s="31">
        <f t="shared" si="0"/>
        <v>0</v>
      </c>
    </row>
    <row r="23" spans="2:13" x14ac:dyDescent="0.25">
      <c r="B23" s="52"/>
      <c r="C23" s="53"/>
      <c r="D23" s="139"/>
      <c r="E23" s="145"/>
      <c r="F23" s="145"/>
      <c r="G23" s="143">
        <f t="shared" ref="G23" si="12">E23-F23</f>
        <v>0</v>
      </c>
      <c r="H23" s="53"/>
      <c r="I23" s="28">
        <f t="shared" ref="I23" si="13">H23*G23</f>
        <v>0</v>
      </c>
      <c r="J23" s="53"/>
      <c r="K23" s="53"/>
      <c r="L23" s="33">
        <v>0</v>
      </c>
      <c r="M23" s="31">
        <f t="shared" si="0"/>
        <v>0</v>
      </c>
    </row>
    <row r="24" spans="2:13" x14ac:dyDescent="0.25">
      <c r="B24" s="52"/>
      <c r="C24" s="53"/>
      <c r="D24" s="140"/>
      <c r="E24" s="146"/>
      <c r="F24" s="146"/>
      <c r="G24" s="144"/>
      <c r="H24" s="53"/>
      <c r="I24" s="28">
        <f t="shared" ref="I24" si="14">H24*G23</f>
        <v>0</v>
      </c>
      <c r="J24" s="53"/>
      <c r="K24" s="53"/>
      <c r="L24" s="33">
        <v>0</v>
      </c>
      <c r="M24" s="31">
        <f t="shared" si="0"/>
        <v>0</v>
      </c>
    </row>
    <row r="25" spans="2:13" x14ac:dyDescent="0.25">
      <c r="B25" s="52"/>
      <c r="C25" s="53"/>
      <c r="D25" s="139"/>
      <c r="E25" s="145"/>
      <c r="F25" s="145"/>
      <c r="G25" s="143">
        <f t="shared" ref="G25" si="15">E25-F25</f>
        <v>0</v>
      </c>
      <c r="H25" s="53"/>
      <c r="I25" s="28">
        <f t="shared" ref="I25" si="16">H25*G25</f>
        <v>0</v>
      </c>
      <c r="J25" s="53"/>
      <c r="K25" s="53"/>
      <c r="L25" s="33">
        <v>0</v>
      </c>
      <c r="M25" s="31">
        <f t="shared" si="0"/>
        <v>0</v>
      </c>
    </row>
    <row r="26" spans="2:13" x14ac:dyDescent="0.25">
      <c r="B26" s="52"/>
      <c r="C26" s="53"/>
      <c r="D26" s="140"/>
      <c r="E26" s="146"/>
      <c r="F26" s="146"/>
      <c r="G26" s="144"/>
      <c r="H26" s="53"/>
      <c r="I26" s="28">
        <f t="shared" ref="I26" si="17">H26*G25</f>
        <v>0</v>
      </c>
      <c r="J26" s="53"/>
      <c r="K26" s="53"/>
      <c r="L26" s="33">
        <v>0</v>
      </c>
      <c r="M26" s="31">
        <f t="shared" si="0"/>
        <v>0</v>
      </c>
    </row>
    <row r="27" spans="2:13" x14ac:dyDescent="0.25">
      <c r="B27" s="52"/>
      <c r="C27" s="53"/>
      <c r="D27" s="139"/>
      <c r="E27" s="145"/>
      <c r="F27" s="145"/>
      <c r="G27" s="143">
        <f t="shared" ref="G27" si="18">E27-F27</f>
        <v>0</v>
      </c>
      <c r="H27" s="53"/>
      <c r="I27" s="28">
        <f t="shared" ref="I27" si="19">H27*G27</f>
        <v>0</v>
      </c>
      <c r="J27" s="53"/>
      <c r="K27" s="53"/>
      <c r="L27" s="33">
        <v>0</v>
      </c>
      <c r="M27" s="31">
        <f t="shared" si="0"/>
        <v>0</v>
      </c>
    </row>
    <row r="28" spans="2:13" x14ac:dyDescent="0.25">
      <c r="B28" s="52"/>
      <c r="C28" s="53"/>
      <c r="D28" s="140"/>
      <c r="E28" s="146"/>
      <c r="F28" s="146"/>
      <c r="G28" s="144"/>
      <c r="H28" s="53"/>
      <c r="I28" s="28">
        <f t="shared" ref="I28" si="20">H28*G27</f>
        <v>0</v>
      </c>
      <c r="J28" s="53"/>
      <c r="K28" s="53"/>
      <c r="L28" s="33">
        <v>0</v>
      </c>
      <c r="M28" s="31">
        <f t="shared" si="0"/>
        <v>0</v>
      </c>
    </row>
    <row r="29" spans="2:13" x14ac:dyDescent="0.25">
      <c r="B29" s="52"/>
      <c r="C29" s="53"/>
      <c r="D29" s="139"/>
      <c r="E29" s="145"/>
      <c r="F29" s="145"/>
      <c r="G29" s="143">
        <f t="shared" ref="G29" si="21">E29-F29</f>
        <v>0</v>
      </c>
      <c r="H29" s="53"/>
      <c r="I29" s="28">
        <f t="shared" ref="I29" si="22">H29*G29</f>
        <v>0</v>
      </c>
      <c r="J29" s="53"/>
      <c r="K29" s="53"/>
      <c r="L29" s="33">
        <v>0</v>
      </c>
      <c r="M29" s="31">
        <f t="shared" si="0"/>
        <v>0</v>
      </c>
    </row>
    <row r="30" spans="2:13" ht="19.5" thickBot="1" x14ac:dyDescent="0.3">
      <c r="B30" s="54"/>
      <c r="C30" s="55"/>
      <c r="D30" s="151"/>
      <c r="E30" s="149"/>
      <c r="F30" s="149"/>
      <c r="G30" s="150"/>
      <c r="H30" s="55"/>
      <c r="I30" s="29">
        <f t="shared" ref="I30" si="23">H30*G29</f>
        <v>0</v>
      </c>
      <c r="J30" s="55"/>
      <c r="K30" s="55"/>
      <c r="L30" s="34">
        <v>0</v>
      </c>
      <c r="M30" s="35">
        <f t="shared" si="0"/>
        <v>0</v>
      </c>
    </row>
    <row r="31" spans="2:13" ht="27" customHeight="1" thickBot="1" x14ac:dyDescent="0.3">
      <c r="M31" s="36">
        <f>SUM(M9:M30)</f>
        <v>0</v>
      </c>
    </row>
    <row r="34" spans="3:11" ht="22.5" x14ac:dyDescent="0.25">
      <c r="C34" s="15" t="s">
        <v>45</v>
      </c>
      <c r="D34" s="15"/>
      <c r="E34" s="15"/>
      <c r="F34" s="15"/>
      <c r="G34" s="15" t="s">
        <v>60</v>
      </c>
      <c r="H34" s="15"/>
      <c r="I34" s="15"/>
      <c r="J34" s="15"/>
      <c r="K34" s="15" t="s">
        <v>47</v>
      </c>
    </row>
    <row r="232" spans="20:20" hidden="1" x14ac:dyDescent="0.25">
      <c r="T232" s="37" t="s">
        <v>75</v>
      </c>
    </row>
    <row r="233" spans="20:20" hidden="1" x14ac:dyDescent="0.25">
      <c r="T233" s="37" t="s">
        <v>76</v>
      </c>
    </row>
    <row r="234" spans="20:20" hidden="1" x14ac:dyDescent="0.25">
      <c r="T234" s="37" t="s">
        <v>77</v>
      </c>
    </row>
    <row r="235" spans="20:20" hidden="1" x14ac:dyDescent="0.25">
      <c r="T235" s="37" t="s">
        <v>70</v>
      </c>
    </row>
  </sheetData>
  <sheetProtection password="CA6A" sheet="1" objects="1" scenarios="1" formatRows="0" insertRows="0" deleteRows="0" selectLockedCells="1"/>
  <mergeCells count="60">
    <mergeCell ref="D29:D30"/>
    <mergeCell ref="E29:E30"/>
    <mergeCell ref="F29:F30"/>
    <mergeCell ref="G29:G30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  <mergeCell ref="M7:M8"/>
    <mergeCell ref="B1:M1"/>
    <mergeCell ref="E3:F3"/>
    <mergeCell ref="F5:G5"/>
    <mergeCell ref="H5:I5"/>
    <mergeCell ref="L5:M5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D5">
    <cfRule type="containsBlanks" dxfId="26" priority="5">
      <formula>LEN(TRIM(D5))=0</formula>
    </cfRule>
  </conditionalFormatting>
  <conditionalFormatting sqref="E5">
    <cfRule type="containsBlanks" dxfId="25" priority="4">
      <formula>LEN(TRIM(E5))=0</formula>
    </cfRule>
  </conditionalFormatting>
  <conditionalFormatting sqref="G3 H5:I5 I3 K3 G9:G30">
    <cfRule type="cellIs" dxfId="24" priority="3" operator="equal">
      <formula>0</formula>
    </cfRule>
  </conditionalFormatting>
  <conditionalFormatting sqref="L9:M30 M31">
    <cfRule type="containsErrors" dxfId="23" priority="2">
      <formula>ISERROR(L9)</formula>
    </cfRule>
  </conditionalFormatting>
  <conditionalFormatting sqref="L9:M31">
    <cfRule type="cellIs" dxfId="22" priority="1" operator="equal">
      <formula>0</formula>
    </cfRule>
  </conditionalFormatting>
  <dataValidations count="1">
    <dataValidation type="list" showInputMessage="1" showErrorMessage="1" sqref="D5">
      <formula1>$T$232:$T$235</formula1>
    </dataValidation>
  </dataValidations>
  <printOptions horizontalCentered="1"/>
  <pageMargins left="0.2" right="0.2" top="0.5" bottom="0.5" header="0.3" footer="0.3"/>
  <pageSetup paperSize="9" scale="80" orientation="landscape" verticalDpi="0" r:id="rId1"/>
  <ignoredErrors>
    <ignoredError sqref="I10:I30" formula="1"/>
    <ignoredError sqref="L31:M31 M9:M3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5"/>
  <sheetViews>
    <sheetView showGridLines="0" rightToLeft="1" view="pageBreakPreview" zoomScale="80" zoomScaleNormal="80" zoomScaleSheetLayoutView="80" workbookViewId="0">
      <selection activeCell="D5" sqref="D5"/>
    </sheetView>
  </sheetViews>
  <sheetFormatPr defaultRowHeight="18.75" x14ac:dyDescent="0.25"/>
  <cols>
    <col min="1" max="1" width="1.85546875" style="37" customWidth="1"/>
    <col min="2" max="2" width="8" style="37" customWidth="1"/>
    <col min="3" max="3" width="10" style="37" customWidth="1"/>
    <col min="4" max="4" width="12.140625" style="37" customWidth="1"/>
    <col min="5" max="5" width="15" style="37" customWidth="1"/>
    <col min="6" max="7" width="14.7109375" style="37" customWidth="1"/>
    <col min="8" max="8" width="20.7109375" style="37" customWidth="1"/>
    <col min="9" max="9" width="15.28515625" style="37" customWidth="1"/>
    <col min="10" max="10" width="10.140625" style="37" customWidth="1"/>
    <col min="11" max="11" width="14" style="37" customWidth="1"/>
    <col min="12" max="12" width="12.7109375" style="37" customWidth="1"/>
    <col min="13" max="13" width="17.140625" style="37" customWidth="1"/>
    <col min="14" max="14" width="1.5703125" style="37" customWidth="1"/>
    <col min="15" max="19" width="9.140625" style="37"/>
    <col min="20" max="20" width="9.140625" style="37" customWidth="1"/>
    <col min="21" max="16384" width="9.140625" style="37"/>
  </cols>
  <sheetData>
    <row r="1" spans="2:13" ht="24.75" x14ac:dyDescent="0.25">
      <c r="B1" s="147" t="str">
        <f>CONCATENATE("پروژه  ",روکش!D7)</f>
        <v xml:space="preserve">پروژه  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3" ht="23.25" customHeight="1" x14ac:dyDescent="0.25"/>
    <row r="3" spans="2:13" ht="23.25" customHeight="1" x14ac:dyDescent="0.25">
      <c r="E3" s="148" t="s">
        <v>63</v>
      </c>
      <c r="F3" s="148"/>
      <c r="G3" s="15">
        <f>روکش!J2</f>
        <v>0</v>
      </c>
      <c r="H3" s="15" t="s">
        <v>62</v>
      </c>
      <c r="I3" s="38">
        <f>روکش!I4</f>
        <v>0</v>
      </c>
      <c r="J3" s="15" t="s">
        <v>64</v>
      </c>
      <c r="K3" s="38">
        <f>روکش!K4</f>
        <v>0</v>
      </c>
    </row>
    <row r="4" spans="2:13" ht="18.75" customHeight="1" x14ac:dyDescent="0.25">
      <c r="E4" s="15"/>
      <c r="F4" s="15"/>
      <c r="G4" s="15"/>
      <c r="H4" s="15"/>
      <c r="I4" s="38"/>
      <c r="J4" s="15"/>
      <c r="K4" s="38"/>
    </row>
    <row r="5" spans="2:13" ht="23.25" customHeight="1" x14ac:dyDescent="0.25">
      <c r="B5" s="2" t="s">
        <v>74</v>
      </c>
      <c r="C5" s="2"/>
      <c r="D5" s="56"/>
      <c r="E5" s="57"/>
      <c r="F5" s="81" t="s">
        <v>65</v>
      </c>
      <c r="G5" s="81"/>
      <c r="H5" s="81">
        <f>روکش!D13</f>
        <v>0</v>
      </c>
      <c r="I5" s="81"/>
      <c r="L5" s="81" t="s">
        <v>66</v>
      </c>
      <c r="M5" s="81"/>
    </row>
    <row r="6" spans="2:13" ht="11.25" customHeight="1" thickBot="1" x14ac:dyDescent="0.3"/>
    <row r="7" spans="2:13" ht="24.75" customHeight="1" x14ac:dyDescent="0.25">
      <c r="B7" s="103" t="s">
        <v>48</v>
      </c>
      <c r="C7" s="105"/>
      <c r="D7" s="141" t="s">
        <v>50</v>
      </c>
      <c r="E7" s="141" t="s">
        <v>51</v>
      </c>
      <c r="F7" s="141" t="s">
        <v>52</v>
      </c>
      <c r="G7" s="141" t="s">
        <v>53</v>
      </c>
      <c r="H7" s="141" t="s">
        <v>54</v>
      </c>
      <c r="I7" s="141" t="s">
        <v>55</v>
      </c>
      <c r="J7" s="141" t="s">
        <v>56</v>
      </c>
      <c r="K7" s="141" t="s">
        <v>57</v>
      </c>
      <c r="L7" s="141" t="s">
        <v>58</v>
      </c>
      <c r="M7" s="154" t="s">
        <v>59</v>
      </c>
    </row>
    <row r="8" spans="2:13" ht="24.75" customHeight="1" thickBot="1" x14ac:dyDescent="0.3">
      <c r="B8" s="25" t="s">
        <v>41</v>
      </c>
      <c r="C8" s="26" t="s">
        <v>49</v>
      </c>
      <c r="D8" s="142"/>
      <c r="E8" s="142"/>
      <c r="F8" s="142"/>
      <c r="G8" s="142"/>
      <c r="H8" s="142"/>
      <c r="I8" s="142"/>
      <c r="J8" s="142"/>
      <c r="K8" s="142"/>
      <c r="L8" s="142"/>
      <c r="M8" s="155"/>
    </row>
    <row r="9" spans="2:13" x14ac:dyDescent="0.25">
      <c r="B9" s="50"/>
      <c r="C9" s="51"/>
      <c r="D9" s="156"/>
      <c r="E9" s="152"/>
      <c r="F9" s="152"/>
      <c r="G9" s="153">
        <f>E9-F9</f>
        <v>0</v>
      </c>
      <c r="H9" s="51"/>
      <c r="I9" s="27">
        <f>H9*G9</f>
        <v>0</v>
      </c>
      <c r="J9" s="51"/>
      <c r="K9" s="51"/>
      <c r="L9" s="32">
        <f t="shared" ref="L9:L19" si="0">IF(J9=0,0,((K9/J9)-1)*0.95)</f>
        <v>0</v>
      </c>
      <c r="M9" s="30">
        <f>L9*I9</f>
        <v>0</v>
      </c>
    </row>
    <row r="10" spans="2:13" x14ac:dyDescent="0.25">
      <c r="B10" s="52"/>
      <c r="C10" s="53"/>
      <c r="D10" s="140"/>
      <c r="E10" s="146"/>
      <c r="F10" s="146"/>
      <c r="G10" s="144"/>
      <c r="H10" s="53"/>
      <c r="I10" s="28">
        <f>H10*G9</f>
        <v>0</v>
      </c>
      <c r="J10" s="53"/>
      <c r="K10" s="53"/>
      <c r="L10" s="33">
        <f t="shared" si="0"/>
        <v>0</v>
      </c>
      <c r="M10" s="31">
        <f t="shared" ref="M10:M30" si="1">L10*I10</f>
        <v>0</v>
      </c>
    </row>
    <row r="11" spans="2:13" x14ac:dyDescent="0.25">
      <c r="B11" s="52"/>
      <c r="C11" s="53"/>
      <c r="D11" s="139"/>
      <c r="E11" s="145"/>
      <c r="F11" s="145"/>
      <c r="G11" s="143">
        <f t="shared" ref="G11" si="2">E11-F11</f>
        <v>0</v>
      </c>
      <c r="H11" s="53"/>
      <c r="I11" s="28">
        <f t="shared" ref="I11" si="3">H11*G11</f>
        <v>0</v>
      </c>
      <c r="J11" s="53"/>
      <c r="K11" s="53"/>
      <c r="L11" s="33">
        <f t="shared" si="0"/>
        <v>0</v>
      </c>
      <c r="M11" s="31">
        <f t="shared" si="1"/>
        <v>0</v>
      </c>
    </row>
    <row r="12" spans="2:13" x14ac:dyDescent="0.25">
      <c r="B12" s="52"/>
      <c r="C12" s="53"/>
      <c r="D12" s="140"/>
      <c r="E12" s="146"/>
      <c r="F12" s="146"/>
      <c r="G12" s="144"/>
      <c r="H12" s="53"/>
      <c r="I12" s="28">
        <f t="shared" ref="I12" si="4">H12*G11</f>
        <v>0</v>
      </c>
      <c r="J12" s="53"/>
      <c r="K12" s="53"/>
      <c r="L12" s="33">
        <f t="shared" si="0"/>
        <v>0</v>
      </c>
      <c r="M12" s="31">
        <f t="shared" si="1"/>
        <v>0</v>
      </c>
    </row>
    <row r="13" spans="2:13" x14ac:dyDescent="0.25">
      <c r="B13" s="52"/>
      <c r="C13" s="53"/>
      <c r="D13" s="139"/>
      <c r="E13" s="145"/>
      <c r="F13" s="145"/>
      <c r="G13" s="143">
        <f t="shared" ref="G13" si="5">E13-F13</f>
        <v>0</v>
      </c>
      <c r="H13" s="53"/>
      <c r="I13" s="28">
        <f t="shared" ref="I13" si="6">H13*G13</f>
        <v>0</v>
      </c>
      <c r="J13" s="53"/>
      <c r="K13" s="53"/>
      <c r="L13" s="33">
        <f t="shared" si="0"/>
        <v>0</v>
      </c>
      <c r="M13" s="31">
        <f t="shared" si="1"/>
        <v>0</v>
      </c>
    </row>
    <row r="14" spans="2:13" x14ac:dyDescent="0.25">
      <c r="B14" s="52"/>
      <c r="C14" s="53"/>
      <c r="D14" s="140"/>
      <c r="E14" s="146"/>
      <c r="F14" s="146"/>
      <c r="G14" s="144"/>
      <c r="H14" s="53"/>
      <c r="I14" s="28">
        <f>H14*G13</f>
        <v>0</v>
      </c>
      <c r="J14" s="53"/>
      <c r="K14" s="53"/>
      <c r="L14" s="33">
        <f t="shared" si="0"/>
        <v>0</v>
      </c>
      <c r="M14" s="31">
        <f t="shared" si="1"/>
        <v>0</v>
      </c>
    </row>
    <row r="15" spans="2:13" x14ac:dyDescent="0.25">
      <c r="B15" s="52"/>
      <c r="C15" s="53"/>
      <c r="D15" s="139"/>
      <c r="E15" s="145"/>
      <c r="F15" s="145"/>
      <c r="G15" s="143">
        <f t="shared" ref="G15:G19" si="7">E15-F15</f>
        <v>0</v>
      </c>
      <c r="H15" s="53"/>
      <c r="I15" s="28">
        <f t="shared" ref="I15:I19" si="8">H15*G15</f>
        <v>0</v>
      </c>
      <c r="J15" s="53"/>
      <c r="K15" s="53"/>
      <c r="L15" s="33">
        <f t="shared" si="0"/>
        <v>0</v>
      </c>
      <c r="M15" s="31">
        <f t="shared" si="1"/>
        <v>0</v>
      </c>
    </row>
    <row r="16" spans="2:13" x14ac:dyDescent="0.25">
      <c r="B16" s="52"/>
      <c r="C16" s="53"/>
      <c r="D16" s="140"/>
      <c r="E16" s="146"/>
      <c r="F16" s="146"/>
      <c r="G16" s="144"/>
      <c r="H16" s="53"/>
      <c r="I16" s="28">
        <f t="shared" ref="I16:I20" si="9">H16*G15</f>
        <v>0</v>
      </c>
      <c r="J16" s="53"/>
      <c r="K16" s="53"/>
      <c r="L16" s="33">
        <f t="shared" si="0"/>
        <v>0</v>
      </c>
      <c r="M16" s="31">
        <f t="shared" si="1"/>
        <v>0</v>
      </c>
    </row>
    <row r="17" spans="2:13" x14ac:dyDescent="0.25">
      <c r="B17" s="52"/>
      <c r="C17" s="53"/>
      <c r="D17" s="139"/>
      <c r="E17" s="145"/>
      <c r="F17" s="145"/>
      <c r="G17" s="143">
        <f t="shared" si="7"/>
        <v>0</v>
      </c>
      <c r="H17" s="53"/>
      <c r="I17" s="28">
        <f t="shared" si="8"/>
        <v>0</v>
      </c>
      <c r="J17" s="53"/>
      <c r="K17" s="53"/>
      <c r="L17" s="33">
        <f t="shared" si="0"/>
        <v>0</v>
      </c>
      <c r="M17" s="31">
        <f t="shared" si="1"/>
        <v>0</v>
      </c>
    </row>
    <row r="18" spans="2:13" x14ac:dyDescent="0.25">
      <c r="B18" s="52"/>
      <c r="C18" s="53"/>
      <c r="D18" s="140"/>
      <c r="E18" s="146"/>
      <c r="F18" s="146"/>
      <c r="G18" s="144"/>
      <c r="H18" s="53"/>
      <c r="I18" s="28">
        <f t="shared" si="9"/>
        <v>0</v>
      </c>
      <c r="J18" s="53"/>
      <c r="K18" s="53"/>
      <c r="L18" s="33">
        <f t="shared" si="0"/>
        <v>0</v>
      </c>
      <c r="M18" s="31">
        <f t="shared" si="1"/>
        <v>0</v>
      </c>
    </row>
    <row r="19" spans="2:13" x14ac:dyDescent="0.25">
      <c r="B19" s="52"/>
      <c r="C19" s="53"/>
      <c r="D19" s="139"/>
      <c r="E19" s="145"/>
      <c r="F19" s="145"/>
      <c r="G19" s="143">
        <f t="shared" si="7"/>
        <v>0</v>
      </c>
      <c r="H19" s="53"/>
      <c r="I19" s="28">
        <f t="shared" si="8"/>
        <v>0</v>
      </c>
      <c r="J19" s="53"/>
      <c r="K19" s="53"/>
      <c r="L19" s="33">
        <f t="shared" si="0"/>
        <v>0</v>
      </c>
      <c r="M19" s="31">
        <f t="shared" si="1"/>
        <v>0</v>
      </c>
    </row>
    <row r="20" spans="2:13" x14ac:dyDescent="0.25">
      <c r="B20" s="52"/>
      <c r="C20" s="53"/>
      <c r="D20" s="140"/>
      <c r="E20" s="146"/>
      <c r="F20" s="146"/>
      <c r="G20" s="144"/>
      <c r="H20" s="53"/>
      <c r="I20" s="28">
        <f t="shared" si="9"/>
        <v>0</v>
      </c>
      <c r="J20" s="53"/>
      <c r="K20" s="53"/>
      <c r="L20" s="33">
        <f>IF(J20=0,0,((K20/J20)-1)*0.95)</f>
        <v>0</v>
      </c>
      <c r="M20" s="31">
        <f t="shared" si="1"/>
        <v>0</v>
      </c>
    </row>
    <row r="21" spans="2:13" x14ac:dyDescent="0.25">
      <c r="B21" s="52"/>
      <c r="C21" s="53"/>
      <c r="D21" s="139"/>
      <c r="E21" s="145"/>
      <c r="F21" s="145"/>
      <c r="G21" s="143">
        <f t="shared" ref="G21" si="10">E21-F21</f>
        <v>0</v>
      </c>
      <c r="H21" s="53"/>
      <c r="I21" s="28">
        <f t="shared" ref="I21" si="11">H21*G21</f>
        <v>0</v>
      </c>
      <c r="J21" s="53"/>
      <c r="K21" s="53"/>
      <c r="L21" s="33">
        <f t="shared" ref="L21:L30" si="12">IF(J21=0,0,((K21/J21)-1)*0.95)</f>
        <v>0</v>
      </c>
      <c r="M21" s="31">
        <f t="shared" si="1"/>
        <v>0</v>
      </c>
    </row>
    <row r="22" spans="2:13" x14ac:dyDescent="0.25">
      <c r="B22" s="52"/>
      <c r="C22" s="53"/>
      <c r="D22" s="140"/>
      <c r="E22" s="146"/>
      <c r="F22" s="146"/>
      <c r="G22" s="144"/>
      <c r="H22" s="53"/>
      <c r="I22" s="28">
        <f t="shared" ref="I22" si="13">H22*G21</f>
        <v>0</v>
      </c>
      <c r="J22" s="53"/>
      <c r="K22" s="53"/>
      <c r="L22" s="33">
        <f t="shared" si="12"/>
        <v>0</v>
      </c>
      <c r="M22" s="31">
        <f t="shared" si="1"/>
        <v>0</v>
      </c>
    </row>
    <row r="23" spans="2:13" x14ac:dyDescent="0.25">
      <c r="B23" s="52"/>
      <c r="C23" s="53"/>
      <c r="D23" s="139"/>
      <c r="E23" s="145"/>
      <c r="F23" s="145"/>
      <c r="G23" s="143">
        <f t="shared" ref="G23" si="14">E23-F23</f>
        <v>0</v>
      </c>
      <c r="H23" s="53"/>
      <c r="I23" s="28">
        <f t="shared" ref="I23" si="15">H23*G23</f>
        <v>0</v>
      </c>
      <c r="J23" s="53"/>
      <c r="K23" s="53"/>
      <c r="L23" s="33">
        <f t="shared" si="12"/>
        <v>0</v>
      </c>
      <c r="M23" s="31">
        <f t="shared" si="1"/>
        <v>0</v>
      </c>
    </row>
    <row r="24" spans="2:13" x14ac:dyDescent="0.25">
      <c r="B24" s="52"/>
      <c r="C24" s="53"/>
      <c r="D24" s="140"/>
      <c r="E24" s="146"/>
      <c r="F24" s="146"/>
      <c r="G24" s="144"/>
      <c r="H24" s="53"/>
      <c r="I24" s="28">
        <f t="shared" ref="I24" si="16">H24*G23</f>
        <v>0</v>
      </c>
      <c r="J24" s="53"/>
      <c r="K24" s="53"/>
      <c r="L24" s="33">
        <f t="shared" si="12"/>
        <v>0</v>
      </c>
      <c r="M24" s="31">
        <f t="shared" si="1"/>
        <v>0</v>
      </c>
    </row>
    <row r="25" spans="2:13" x14ac:dyDescent="0.25">
      <c r="B25" s="52"/>
      <c r="C25" s="53"/>
      <c r="D25" s="139"/>
      <c r="E25" s="145"/>
      <c r="F25" s="145"/>
      <c r="G25" s="143">
        <f t="shared" ref="G25" si="17">E25-F25</f>
        <v>0</v>
      </c>
      <c r="H25" s="53"/>
      <c r="I25" s="28">
        <f t="shared" ref="I25" si="18">H25*G25</f>
        <v>0</v>
      </c>
      <c r="J25" s="53"/>
      <c r="K25" s="53"/>
      <c r="L25" s="33">
        <f t="shared" si="12"/>
        <v>0</v>
      </c>
      <c r="M25" s="31">
        <f t="shared" si="1"/>
        <v>0</v>
      </c>
    </row>
    <row r="26" spans="2:13" x14ac:dyDescent="0.25">
      <c r="B26" s="52"/>
      <c r="C26" s="53"/>
      <c r="D26" s="140"/>
      <c r="E26" s="146"/>
      <c r="F26" s="146"/>
      <c r="G26" s="144"/>
      <c r="H26" s="53"/>
      <c r="I26" s="28">
        <f t="shared" ref="I26" si="19">H26*G25</f>
        <v>0</v>
      </c>
      <c r="J26" s="53"/>
      <c r="K26" s="53"/>
      <c r="L26" s="33">
        <f t="shared" si="12"/>
        <v>0</v>
      </c>
      <c r="M26" s="31">
        <f t="shared" si="1"/>
        <v>0</v>
      </c>
    </row>
    <row r="27" spans="2:13" x14ac:dyDescent="0.25">
      <c r="B27" s="52"/>
      <c r="C27" s="53"/>
      <c r="D27" s="139"/>
      <c r="E27" s="145"/>
      <c r="F27" s="145"/>
      <c r="G27" s="143">
        <f t="shared" ref="G27" si="20">E27-F27</f>
        <v>0</v>
      </c>
      <c r="H27" s="53"/>
      <c r="I27" s="28">
        <f t="shared" ref="I27" si="21">H27*G27</f>
        <v>0</v>
      </c>
      <c r="J27" s="53"/>
      <c r="K27" s="53"/>
      <c r="L27" s="33">
        <f t="shared" si="12"/>
        <v>0</v>
      </c>
      <c r="M27" s="31">
        <f t="shared" si="1"/>
        <v>0</v>
      </c>
    </row>
    <row r="28" spans="2:13" x14ac:dyDescent="0.25">
      <c r="B28" s="52"/>
      <c r="C28" s="53"/>
      <c r="D28" s="140"/>
      <c r="E28" s="146"/>
      <c r="F28" s="146"/>
      <c r="G28" s="144"/>
      <c r="H28" s="53"/>
      <c r="I28" s="28">
        <f t="shared" ref="I28" si="22">H28*G27</f>
        <v>0</v>
      </c>
      <c r="J28" s="53"/>
      <c r="K28" s="53"/>
      <c r="L28" s="33">
        <f t="shared" si="12"/>
        <v>0</v>
      </c>
      <c r="M28" s="31">
        <f t="shared" si="1"/>
        <v>0</v>
      </c>
    </row>
    <row r="29" spans="2:13" x14ac:dyDescent="0.25">
      <c r="B29" s="52"/>
      <c r="C29" s="53"/>
      <c r="D29" s="139"/>
      <c r="E29" s="145"/>
      <c r="F29" s="145"/>
      <c r="G29" s="143">
        <f t="shared" ref="G29" si="23">E29-F29</f>
        <v>0</v>
      </c>
      <c r="H29" s="53"/>
      <c r="I29" s="28">
        <f t="shared" ref="I29" si="24">H29*G29</f>
        <v>0</v>
      </c>
      <c r="J29" s="53"/>
      <c r="K29" s="53"/>
      <c r="L29" s="33">
        <f t="shared" si="12"/>
        <v>0</v>
      </c>
      <c r="M29" s="31">
        <f t="shared" si="1"/>
        <v>0</v>
      </c>
    </row>
    <row r="30" spans="2:13" ht="19.5" thickBot="1" x14ac:dyDescent="0.3">
      <c r="B30" s="54"/>
      <c r="C30" s="55"/>
      <c r="D30" s="151"/>
      <c r="E30" s="149"/>
      <c r="F30" s="149"/>
      <c r="G30" s="150"/>
      <c r="H30" s="55"/>
      <c r="I30" s="29">
        <f t="shared" ref="I30" si="25">H30*G29</f>
        <v>0</v>
      </c>
      <c r="J30" s="55"/>
      <c r="K30" s="55"/>
      <c r="L30" s="34">
        <f t="shared" si="12"/>
        <v>0</v>
      </c>
      <c r="M30" s="35">
        <f t="shared" si="1"/>
        <v>0</v>
      </c>
    </row>
    <row r="31" spans="2:13" ht="27" customHeight="1" thickBot="1" x14ac:dyDescent="0.3">
      <c r="M31" s="36">
        <f>SUM(M9:M30)</f>
        <v>0</v>
      </c>
    </row>
    <row r="34" spans="3:11" ht="22.5" x14ac:dyDescent="0.25">
      <c r="C34" s="15" t="s">
        <v>45</v>
      </c>
      <c r="D34" s="15"/>
      <c r="E34" s="15"/>
      <c r="F34" s="15"/>
      <c r="G34" s="15" t="s">
        <v>60</v>
      </c>
      <c r="H34" s="15"/>
      <c r="I34" s="15"/>
      <c r="J34" s="15"/>
      <c r="K34" s="15" t="s">
        <v>47</v>
      </c>
    </row>
    <row r="232" spans="20:20" hidden="1" x14ac:dyDescent="0.25">
      <c r="T232" s="37" t="s">
        <v>75</v>
      </c>
    </row>
    <row r="233" spans="20:20" hidden="1" x14ac:dyDescent="0.25">
      <c r="T233" s="37" t="s">
        <v>76</v>
      </c>
    </row>
    <row r="234" spans="20:20" hidden="1" x14ac:dyDescent="0.25">
      <c r="T234" s="37" t="s">
        <v>77</v>
      </c>
    </row>
    <row r="235" spans="20:20" hidden="1" x14ac:dyDescent="0.25">
      <c r="T235" s="37" t="s">
        <v>70</v>
      </c>
    </row>
  </sheetData>
  <sheetProtection password="CA6A" sheet="1" objects="1" scenarios="1" formatRows="0" insertRows="0" deleteRows="0" selectLockedCells="1"/>
  <mergeCells count="60">
    <mergeCell ref="D29:D30"/>
    <mergeCell ref="E29:E30"/>
    <mergeCell ref="F29:F30"/>
    <mergeCell ref="G29:G30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  <mergeCell ref="M7:M8"/>
    <mergeCell ref="B1:M1"/>
    <mergeCell ref="E3:F3"/>
    <mergeCell ref="F5:G5"/>
    <mergeCell ref="H5:I5"/>
    <mergeCell ref="L5:M5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D5">
    <cfRule type="containsBlanks" dxfId="21" priority="5">
      <formula>LEN(TRIM(D5))=0</formula>
    </cfRule>
  </conditionalFormatting>
  <conditionalFormatting sqref="E5">
    <cfRule type="containsBlanks" dxfId="20" priority="4">
      <formula>LEN(TRIM(E5))=0</formula>
    </cfRule>
  </conditionalFormatting>
  <conditionalFormatting sqref="G3 H5:I5 I3 K3 G9:G30">
    <cfRule type="cellIs" dxfId="19" priority="3" operator="equal">
      <formula>0</formula>
    </cfRule>
  </conditionalFormatting>
  <conditionalFormatting sqref="L9:M30 M31">
    <cfRule type="containsErrors" dxfId="18" priority="2">
      <formula>ISERROR(L9)</formula>
    </cfRule>
  </conditionalFormatting>
  <conditionalFormatting sqref="L9:M31">
    <cfRule type="cellIs" dxfId="17" priority="1" operator="equal">
      <formula>0</formula>
    </cfRule>
  </conditionalFormatting>
  <dataValidations count="1">
    <dataValidation type="list" showInputMessage="1" showErrorMessage="1" sqref="D5">
      <formula1>$T$232:$T$235</formula1>
    </dataValidation>
  </dataValidations>
  <printOptions horizontalCentered="1"/>
  <pageMargins left="0.2" right="0.2" top="0.5" bottom="0.5" header="0.3" footer="0.3"/>
  <pageSetup paperSize="9" scale="80" orientation="landscape" verticalDpi="0" r:id="rId1"/>
  <ignoredErrors>
    <ignoredError sqref="I10:I30" formula="1"/>
    <ignoredError sqref="L31:M31 M9:M3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5"/>
  <sheetViews>
    <sheetView showGridLines="0" rightToLeft="1" view="pageBreakPreview" zoomScale="80" zoomScaleNormal="80" zoomScaleSheetLayoutView="80" workbookViewId="0">
      <selection activeCell="D5" sqref="D5"/>
    </sheetView>
  </sheetViews>
  <sheetFormatPr defaultRowHeight="18.75" x14ac:dyDescent="0.25"/>
  <cols>
    <col min="1" max="1" width="1.85546875" style="37" customWidth="1"/>
    <col min="2" max="2" width="8" style="37" customWidth="1"/>
    <col min="3" max="3" width="10" style="37" customWidth="1"/>
    <col min="4" max="4" width="12.140625" style="37" customWidth="1"/>
    <col min="5" max="5" width="15" style="37" customWidth="1"/>
    <col min="6" max="7" width="14.7109375" style="37" customWidth="1"/>
    <col min="8" max="8" width="20.7109375" style="37" customWidth="1"/>
    <col min="9" max="9" width="15.28515625" style="37" customWidth="1"/>
    <col min="10" max="10" width="10.140625" style="37" customWidth="1"/>
    <col min="11" max="11" width="14" style="37" customWidth="1"/>
    <col min="12" max="12" width="12.7109375" style="37" customWidth="1"/>
    <col min="13" max="13" width="17.140625" style="37" customWidth="1"/>
    <col min="14" max="14" width="1.5703125" style="37" customWidth="1"/>
    <col min="15" max="19" width="9.140625" style="37"/>
    <col min="20" max="20" width="9.140625" style="37" customWidth="1"/>
    <col min="21" max="16384" width="9.140625" style="37"/>
  </cols>
  <sheetData>
    <row r="1" spans="2:13" ht="24.75" x14ac:dyDescent="0.25">
      <c r="B1" s="147" t="str">
        <f>CONCATENATE("پروژه  ",روکش!D7)</f>
        <v xml:space="preserve">پروژه  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3" ht="23.25" customHeight="1" x14ac:dyDescent="0.25"/>
    <row r="3" spans="2:13" ht="23.25" customHeight="1" x14ac:dyDescent="0.25">
      <c r="E3" s="148" t="s">
        <v>63</v>
      </c>
      <c r="F3" s="148"/>
      <c r="G3" s="15">
        <f>روکش!J2</f>
        <v>0</v>
      </c>
      <c r="H3" s="15" t="s">
        <v>62</v>
      </c>
      <c r="I3" s="38">
        <f>روکش!I4</f>
        <v>0</v>
      </c>
      <c r="J3" s="15" t="s">
        <v>64</v>
      </c>
      <c r="K3" s="38">
        <f>روکش!K4</f>
        <v>0</v>
      </c>
    </row>
    <row r="4" spans="2:13" ht="18.75" customHeight="1" x14ac:dyDescent="0.25">
      <c r="E4" s="15"/>
      <c r="F4" s="15"/>
      <c r="G4" s="15"/>
      <c r="H4" s="15"/>
      <c r="I4" s="38"/>
      <c r="J4" s="15"/>
      <c r="K4" s="38"/>
    </row>
    <row r="5" spans="2:13" ht="23.25" customHeight="1" x14ac:dyDescent="0.25">
      <c r="B5" s="2" t="s">
        <v>74</v>
      </c>
      <c r="C5" s="2"/>
      <c r="D5" s="56"/>
      <c r="E5" s="57"/>
      <c r="F5" s="81" t="s">
        <v>65</v>
      </c>
      <c r="G5" s="81"/>
      <c r="H5" s="81">
        <f>روکش!D13</f>
        <v>0</v>
      </c>
      <c r="I5" s="81"/>
      <c r="L5" s="81" t="s">
        <v>66</v>
      </c>
      <c r="M5" s="81"/>
    </row>
    <row r="6" spans="2:13" ht="11.25" customHeight="1" thickBot="1" x14ac:dyDescent="0.3"/>
    <row r="7" spans="2:13" ht="24.75" customHeight="1" x14ac:dyDescent="0.25">
      <c r="B7" s="103" t="s">
        <v>48</v>
      </c>
      <c r="C7" s="105"/>
      <c r="D7" s="141" t="s">
        <v>50</v>
      </c>
      <c r="E7" s="141" t="s">
        <v>51</v>
      </c>
      <c r="F7" s="141" t="s">
        <v>52</v>
      </c>
      <c r="G7" s="141" t="s">
        <v>53</v>
      </c>
      <c r="H7" s="141" t="s">
        <v>54</v>
      </c>
      <c r="I7" s="141" t="s">
        <v>55</v>
      </c>
      <c r="J7" s="141" t="s">
        <v>56</v>
      </c>
      <c r="K7" s="141" t="s">
        <v>57</v>
      </c>
      <c r="L7" s="141" t="s">
        <v>58</v>
      </c>
      <c r="M7" s="154" t="s">
        <v>59</v>
      </c>
    </row>
    <row r="8" spans="2:13" ht="24.75" customHeight="1" thickBot="1" x14ac:dyDescent="0.3">
      <c r="B8" s="25" t="s">
        <v>41</v>
      </c>
      <c r="C8" s="26" t="s">
        <v>49</v>
      </c>
      <c r="D8" s="142"/>
      <c r="E8" s="142"/>
      <c r="F8" s="142"/>
      <c r="G8" s="142"/>
      <c r="H8" s="142"/>
      <c r="I8" s="142"/>
      <c r="J8" s="142"/>
      <c r="K8" s="142"/>
      <c r="L8" s="142"/>
      <c r="M8" s="155"/>
    </row>
    <row r="9" spans="2:13" x14ac:dyDescent="0.25">
      <c r="B9" s="50"/>
      <c r="C9" s="51"/>
      <c r="D9" s="156"/>
      <c r="E9" s="152"/>
      <c r="F9" s="152"/>
      <c r="G9" s="153">
        <f>E9-F9</f>
        <v>0</v>
      </c>
      <c r="H9" s="51"/>
      <c r="I9" s="27">
        <f>H9*G9</f>
        <v>0</v>
      </c>
      <c r="J9" s="51"/>
      <c r="K9" s="51"/>
      <c r="L9" s="32">
        <f t="shared" ref="L9:L19" si="0">IF(J9=0,0,((K9/J9)-1)*0.95)</f>
        <v>0</v>
      </c>
      <c r="M9" s="30">
        <f>L9*I9</f>
        <v>0</v>
      </c>
    </row>
    <row r="10" spans="2:13" x14ac:dyDescent="0.25">
      <c r="B10" s="52"/>
      <c r="C10" s="53"/>
      <c r="D10" s="140"/>
      <c r="E10" s="146"/>
      <c r="F10" s="146"/>
      <c r="G10" s="144"/>
      <c r="H10" s="53"/>
      <c r="I10" s="28">
        <f>H10*G9</f>
        <v>0</v>
      </c>
      <c r="J10" s="53"/>
      <c r="K10" s="53"/>
      <c r="L10" s="33">
        <f t="shared" si="0"/>
        <v>0</v>
      </c>
      <c r="M10" s="31">
        <f t="shared" ref="M10:M30" si="1">L10*I10</f>
        <v>0</v>
      </c>
    </row>
    <row r="11" spans="2:13" x14ac:dyDescent="0.25">
      <c r="B11" s="52"/>
      <c r="C11" s="53"/>
      <c r="D11" s="139"/>
      <c r="E11" s="145"/>
      <c r="F11" s="145"/>
      <c r="G11" s="143">
        <f t="shared" ref="G11" si="2">E11-F11</f>
        <v>0</v>
      </c>
      <c r="H11" s="53"/>
      <c r="I11" s="28">
        <f t="shared" ref="I11" si="3">H11*G11</f>
        <v>0</v>
      </c>
      <c r="J11" s="53"/>
      <c r="K11" s="53"/>
      <c r="L11" s="33">
        <f t="shared" si="0"/>
        <v>0</v>
      </c>
      <c r="M11" s="31">
        <f t="shared" si="1"/>
        <v>0</v>
      </c>
    </row>
    <row r="12" spans="2:13" x14ac:dyDescent="0.25">
      <c r="B12" s="52"/>
      <c r="C12" s="53"/>
      <c r="D12" s="140"/>
      <c r="E12" s="146"/>
      <c r="F12" s="146"/>
      <c r="G12" s="144"/>
      <c r="H12" s="53"/>
      <c r="I12" s="28">
        <f t="shared" ref="I12" si="4">H12*G11</f>
        <v>0</v>
      </c>
      <c r="J12" s="53"/>
      <c r="K12" s="53"/>
      <c r="L12" s="33">
        <f t="shared" si="0"/>
        <v>0</v>
      </c>
      <c r="M12" s="31">
        <f t="shared" si="1"/>
        <v>0</v>
      </c>
    </row>
    <row r="13" spans="2:13" x14ac:dyDescent="0.25">
      <c r="B13" s="52"/>
      <c r="C13" s="53"/>
      <c r="D13" s="139"/>
      <c r="E13" s="145"/>
      <c r="F13" s="145"/>
      <c r="G13" s="143">
        <f t="shared" ref="G13" si="5">E13-F13</f>
        <v>0</v>
      </c>
      <c r="H13" s="53"/>
      <c r="I13" s="28">
        <f t="shared" ref="I13" si="6">H13*G13</f>
        <v>0</v>
      </c>
      <c r="J13" s="53"/>
      <c r="K13" s="53"/>
      <c r="L13" s="33">
        <f t="shared" si="0"/>
        <v>0</v>
      </c>
      <c r="M13" s="31">
        <f t="shared" si="1"/>
        <v>0</v>
      </c>
    </row>
    <row r="14" spans="2:13" x14ac:dyDescent="0.25">
      <c r="B14" s="52"/>
      <c r="C14" s="53"/>
      <c r="D14" s="140"/>
      <c r="E14" s="146"/>
      <c r="F14" s="146"/>
      <c r="G14" s="144"/>
      <c r="H14" s="53"/>
      <c r="I14" s="28">
        <f>H14*G13</f>
        <v>0</v>
      </c>
      <c r="J14" s="53"/>
      <c r="K14" s="53"/>
      <c r="L14" s="33">
        <f t="shared" si="0"/>
        <v>0</v>
      </c>
      <c r="M14" s="31">
        <f t="shared" si="1"/>
        <v>0</v>
      </c>
    </row>
    <row r="15" spans="2:13" x14ac:dyDescent="0.25">
      <c r="B15" s="52"/>
      <c r="C15" s="53"/>
      <c r="D15" s="139"/>
      <c r="E15" s="145"/>
      <c r="F15" s="145"/>
      <c r="G15" s="143">
        <f t="shared" ref="G15:G19" si="7">E15-F15</f>
        <v>0</v>
      </c>
      <c r="H15" s="53"/>
      <c r="I15" s="28">
        <f t="shared" ref="I15:I19" si="8">H15*G15</f>
        <v>0</v>
      </c>
      <c r="J15" s="53"/>
      <c r="K15" s="53"/>
      <c r="L15" s="33">
        <f t="shared" si="0"/>
        <v>0</v>
      </c>
      <c r="M15" s="31">
        <f t="shared" si="1"/>
        <v>0</v>
      </c>
    </row>
    <row r="16" spans="2:13" x14ac:dyDescent="0.25">
      <c r="B16" s="52"/>
      <c r="C16" s="53"/>
      <c r="D16" s="140"/>
      <c r="E16" s="146"/>
      <c r="F16" s="146"/>
      <c r="G16" s="144"/>
      <c r="H16" s="53"/>
      <c r="I16" s="28">
        <f t="shared" ref="I16:I20" si="9">H16*G15</f>
        <v>0</v>
      </c>
      <c r="J16" s="53"/>
      <c r="K16" s="53"/>
      <c r="L16" s="33">
        <f t="shared" si="0"/>
        <v>0</v>
      </c>
      <c r="M16" s="31">
        <f t="shared" si="1"/>
        <v>0</v>
      </c>
    </row>
    <row r="17" spans="2:13" x14ac:dyDescent="0.25">
      <c r="B17" s="52"/>
      <c r="C17" s="53"/>
      <c r="D17" s="139"/>
      <c r="E17" s="145"/>
      <c r="F17" s="145"/>
      <c r="G17" s="143">
        <f t="shared" si="7"/>
        <v>0</v>
      </c>
      <c r="H17" s="53"/>
      <c r="I17" s="28">
        <f t="shared" si="8"/>
        <v>0</v>
      </c>
      <c r="J17" s="53"/>
      <c r="K17" s="53"/>
      <c r="L17" s="33">
        <f t="shared" si="0"/>
        <v>0</v>
      </c>
      <c r="M17" s="31">
        <f t="shared" si="1"/>
        <v>0</v>
      </c>
    </row>
    <row r="18" spans="2:13" x14ac:dyDescent="0.25">
      <c r="B18" s="52"/>
      <c r="C18" s="53"/>
      <c r="D18" s="140"/>
      <c r="E18" s="146"/>
      <c r="F18" s="146"/>
      <c r="G18" s="144"/>
      <c r="H18" s="53"/>
      <c r="I18" s="28">
        <f t="shared" si="9"/>
        <v>0</v>
      </c>
      <c r="J18" s="53"/>
      <c r="K18" s="53"/>
      <c r="L18" s="33">
        <f t="shared" si="0"/>
        <v>0</v>
      </c>
      <c r="M18" s="31">
        <f t="shared" si="1"/>
        <v>0</v>
      </c>
    </row>
    <row r="19" spans="2:13" x14ac:dyDescent="0.25">
      <c r="B19" s="52"/>
      <c r="C19" s="53"/>
      <c r="D19" s="139"/>
      <c r="E19" s="145"/>
      <c r="F19" s="145"/>
      <c r="G19" s="143">
        <f t="shared" si="7"/>
        <v>0</v>
      </c>
      <c r="H19" s="53"/>
      <c r="I19" s="28">
        <f t="shared" si="8"/>
        <v>0</v>
      </c>
      <c r="J19" s="53"/>
      <c r="K19" s="53"/>
      <c r="L19" s="33">
        <f t="shared" si="0"/>
        <v>0</v>
      </c>
      <c r="M19" s="31">
        <f t="shared" si="1"/>
        <v>0</v>
      </c>
    </row>
    <row r="20" spans="2:13" x14ac:dyDescent="0.25">
      <c r="B20" s="52"/>
      <c r="C20" s="53"/>
      <c r="D20" s="140"/>
      <c r="E20" s="146"/>
      <c r="F20" s="146"/>
      <c r="G20" s="144"/>
      <c r="H20" s="53"/>
      <c r="I20" s="28">
        <f t="shared" si="9"/>
        <v>0</v>
      </c>
      <c r="J20" s="53"/>
      <c r="K20" s="53"/>
      <c r="L20" s="33">
        <f>IF(J20=0,0,((K20/J20)-1)*0.95)</f>
        <v>0</v>
      </c>
      <c r="M20" s="31">
        <f t="shared" si="1"/>
        <v>0</v>
      </c>
    </row>
    <row r="21" spans="2:13" x14ac:dyDescent="0.25">
      <c r="B21" s="52"/>
      <c r="C21" s="53"/>
      <c r="D21" s="139"/>
      <c r="E21" s="145"/>
      <c r="F21" s="145"/>
      <c r="G21" s="143">
        <f t="shared" ref="G21" si="10">E21-F21</f>
        <v>0</v>
      </c>
      <c r="H21" s="53"/>
      <c r="I21" s="28">
        <f t="shared" ref="I21" si="11">H21*G21</f>
        <v>0</v>
      </c>
      <c r="J21" s="53"/>
      <c r="K21" s="53"/>
      <c r="L21" s="33">
        <f t="shared" ref="L21:L30" si="12">IF(J21=0,0,((K21/J21)-1)*0.95)</f>
        <v>0</v>
      </c>
      <c r="M21" s="31">
        <f t="shared" si="1"/>
        <v>0</v>
      </c>
    </row>
    <row r="22" spans="2:13" x14ac:dyDescent="0.25">
      <c r="B22" s="52"/>
      <c r="C22" s="53"/>
      <c r="D22" s="140"/>
      <c r="E22" s="146"/>
      <c r="F22" s="146"/>
      <c r="G22" s="144"/>
      <c r="H22" s="53"/>
      <c r="I22" s="28">
        <f t="shared" ref="I22" si="13">H22*G21</f>
        <v>0</v>
      </c>
      <c r="J22" s="53"/>
      <c r="K22" s="53"/>
      <c r="L22" s="33">
        <f t="shared" si="12"/>
        <v>0</v>
      </c>
      <c r="M22" s="31">
        <f t="shared" si="1"/>
        <v>0</v>
      </c>
    </row>
    <row r="23" spans="2:13" x14ac:dyDescent="0.25">
      <c r="B23" s="52"/>
      <c r="C23" s="53"/>
      <c r="D23" s="139"/>
      <c r="E23" s="145"/>
      <c r="F23" s="145"/>
      <c r="G23" s="143">
        <f t="shared" ref="G23" si="14">E23-F23</f>
        <v>0</v>
      </c>
      <c r="H23" s="53"/>
      <c r="I23" s="28">
        <f t="shared" ref="I23" si="15">H23*G23</f>
        <v>0</v>
      </c>
      <c r="J23" s="53"/>
      <c r="K23" s="53"/>
      <c r="L23" s="33">
        <f t="shared" si="12"/>
        <v>0</v>
      </c>
      <c r="M23" s="31">
        <f t="shared" si="1"/>
        <v>0</v>
      </c>
    </row>
    <row r="24" spans="2:13" x14ac:dyDescent="0.25">
      <c r="B24" s="52"/>
      <c r="C24" s="53"/>
      <c r="D24" s="140"/>
      <c r="E24" s="146"/>
      <c r="F24" s="146"/>
      <c r="G24" s="144"/>
      <c r="H24" s="53"/>
      <c r="I24" s="28">
        <f t="shared" ref="I24" si="16">H24*G23</f>
        <v>0</v>
      </c>
      <c r="J24" s="53"/>
      <c r="K24" s="53"/>
      <c r="L24" s="33">
        <f t="shared" si="12"/>
        <v>0</v>
      </c>
      <c r="M24" s="31">
        <f t="shared" si="1"/>
        <v>0</v>
      </c>
    </row>
    <row r="25" spans="2:13" x14ac:dyDescent="0.25">
      <c r="B25" s="52"/>
      <c r="C25" s="53"/>
      <c r="D25" s="139"/>
      <c r="E25" s="145"/>
      <c r="F25" s="145"/>
      <c r="G25" s="143">
        <f t="shared" ref="G25" si="17">E25-F25</f>
        <v>0</v>
      </c>
      <c r="H25" s="53"/>
      <c r="I25" s="28">
        <f t="shared" ref="I25" si="18">H25*G25</f>
        <v>0</v>
      </c>
      <c r="J25" s="53"/>
      <c r="K25" s="53"/>
      <c r="L25" s="33">
        <f t="shared" si="12"/>
        <v>0</v>
      </c>
      <c r="M25" s="31">
        <f t="shared" si="1"/>
        <v>0</v>
      </c>
    </row>
    <row r="26" spans="2:13" x14ac:dyDescent="0.25">
      <c r="B26" s="52"/>
      <c r="C26" s="53"/>
      <c r="D26" s="140"/>
      <c r="E26" s="146"/>
      <c r="F26" s="146"/>
      <c r="G26" s="144"/>
      <c r="H26" s="53"/>
      <c r="I26" s="28">
        <f t="shared" ref="I26" si="19">H26*G25</f>
        <v>0</v>
      </c>
      <c r="J26" s="53"/>
      <c r="K26" s="53"/>
      <c r="L26" s="33">
        <f t="shared" si="12"/>
        <v>0</v>
      </c>
      <c r="M26" s="31">
        <f t="shared" si="1"/>
        <v>0</v>
      </c>
    </row>
    <row r="27" spans="2:13" x14ac:dyDescent="0.25">
      <c r="B27" s="52"/>
      <c r="C27" s="53"/>
      <c r="D27" s="139"/>
      <c r="E27" s="145"/>
      <c r="F27" s="145"/>
      <c r="G27" s="143">
        <f t="shared" ref="G27" si="20">E27-F27</f>
        <v>0</v>
      </c>
      <c r="H27" s="53"/>
      <c r="I27" s="28">
        <f t="shared" ref="I27" si="21">H27*G27</f>
        <v>0</v>
      </c>
      <c r="J27" s="53"/>
      <c r="K27" s="53"/>
      <c r="L27" s="33">
        <f t="shared" si="12"/>
        <v>0</v>
      </c>
      <c r="M27" s="31">
        <f t="shared" si="1"/>
        <v>0</v>
      </c>
    </row>
    <row r="28" spans="2:13" x14ac:dyDescent="0.25">
      <c r="B28" s="52"/>
      <c r="C28" s="53"/>
      <c r="D28" s="140"/>
      <c r="E28" s="146"/>
      <c r="F28" s="146"/>
      <c r="G28" s="144"/>
      <c r="H28" s="53"/>
      <c r="I28" s="28">
        <f t="shared" ref="I28" si="22">H28*G27</f>
        <v>0</v>
      </c>
      <c r="J28" s="53"/>
      <c r="K28" s="53"/>
      <c r="L28" s="33">
        <f t="shared" si="12"/>
        <v>0</v>
      </c>
      <c r="M28" s="31">
        <f t="shared" si="1"/>
        <v>0</v>
      </c>
    </row>
    <row r="29" spans="2:13" x14ac:dyDescent="0.25">
      <c r="B29" s="52"/>
      <c r="C29" s="53"/>
      <c r="D29" s="139"/>
      <c r="E29" s="145"/>
      <c r="F29" s="145"/>
      <c r="G29" s="143">
        <f t="shared" ref="G29" si="23">E29-F29</f>
        <v>0</v>
      </c>
      <c r="H29" s="53"/>
      <c r="I29" s="28">
        <f t="shared" ref="I29" si="24">H29*G29</f>
        <v>0</v>
      </c>
      <c r="J29" s="53"/>
      <c r="K29" s="53"/>
      <c r="L29" s="33">
        <f t="shared" si="12"/>
        <v>0</v>
      </c>
      <c r="M29" s="31">
        <f t="shared" si="1"/>
        <v>0</v>
      </c>
    </row>
    <row r="30" spans="2:13" ht="19.5" thickBot="1" x14ac:dyDescent="0.3">
      <c r="B30" s="54"/>
      <c r="C30" s="55"/>
      <c r="D30" s="151"/>
      <c r="E30" s="149"/>
      <c r="F30" s="149"/>
      <c r="G30" s="150"/>
      <c r="H30" s="55"/>
      <c r="I30" s="29">
        <f t="shared" ref="I30" si="25">H30*G29</f>
        <v>0</v>
      </c>
      <c r="J30" s="55"/>
      <c r="K30" s="55"/>
      <c r="L30" s="34">
        <f t="shared" si="12"/>
        <v>0</v>
      </c>
      <c r="M30" s="35">
        <f t="shared" si="1"/>
        <v>0</v>
      </c>
    </row>
    <row r="31" spans="2:13" ht="27" customHeight="1" thickBot="1" x14ac:dyDescent="0.3">
      <c r="M31" s="36">
        <f>SUM(M9:M30)</f>
        <v>0</v>
      </c>
    </row>
    <row r="34" spans="3:11" ht="22.5" x14ac:dyDescent="0.25">
      <c r="C34" s="15" t="s">
        <v>45</v>
      </c>
      <c r="D34" s="15"/>
      <c r="E34" s="15"/>
      <c r="F34" s="15"/>
      <c r="G34" s="15" t="s">
        <v>60</v>
      </c>
      <c r="H34" s="15"/>
      <c r="I34" s="15"/>
      <c r="J34" s="15"/>
      <c r="K34" s="15" t="s">
        <v>47</v>
      </c>
    </row>
    <row r="232" spans="20:20" hidden="1" x14ac:dyDescent="0.25">
      <c r="T232" s="37" t="s">
        <v>75</v>
      </c>
    </row>
    <row r="233" spans="20:20" hidden="1" x14ac:dyDescent="0.25">
      <c r="T233" s="37" t="s">
        <v>76</v>
      </c>
    </row>
    <row r="234" spans="20:20" hidden="1" x14ac:dyDescent="0.25">
      <c r="T234" s="37" t="s">
        <v>77</v>
      </c>
    </row>
    <row r="235" spans="20:20" hidden="1" x14ac:dyDescent="0.25">
      <c r="T235" s="37" t="s">
        <v>70</v>
      </c>
    </row>
  </sheetData>
  <sheetProtection password="CA6A" sheet="1" objects="1" scenarios="1" formatRows="0" insertRows="0" deleteRows="0" selectLockedCells="1"/>
  <mergeCells count="60">
    <mergeCell ref="D29:D30"/>
    <mergeCell ref="E29:E30"/>
    <mergeCell ref="F29:F30"/>
    <mergeCell ref="G29:G30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  <mergeCell ref="M7:M8"/>
    <mergeCell ref="B1:M1"/>
    <mergeCell ref="E3:F3"/>
    <mergeCell ref="F5:G5"/>
    <mergeCell ref="H5:I5"/>
    <mergeCell ref="L5:M5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D5">
    <cfRule type="containsBlanks" dxfId="16" priority="5">
      <formula>LEN(TRIM(D5))=0</formula>
    </cfRule>
  </conditionalFormatting>
  <conditionalFormatting sqref="E5">
    <cfRule type="containsBlanks" dxfId="15" priority="4">
      <formula>LEN(TRIM(E5))=0</formula>
    </cfRule>
  </conditionalFormatting>
  <conditionalFormatting sqref="G3 H5:I5 I3 K3 G9:G30">
    <cfRule type="cellIs" dxfId="14" priority="3" operator="equal">
      <formula>0</formula>
    </cfRule>
  </conditionalFormatting>
  <conditionalFormatting sqref="L9:M30 M31">
    <cfRule type="containsErrors" dxfId="13" priority="2">
      <formula>ISERROR(L9)</formula>
    </cfRule>
  </conditionalFormatting>
  <conditionalFormatting sqref="L9:M31">
    <cfRule type="cellIs" dxfId="12" priority="1" operator="equal">
      <formula>0</formula>
    </cfRule>
  </conditionalFormatting>
  <dataValidations count="1">
    <dataValidation type="list" showInputMessage="1" showErrorMessage="1" sqref="D5">
      <formula1>$T$232:$T$235</formula1>
    </dataValidation>
  </dataValidations>
  <printOptions horizontalCentered="1"/>
  <pageMargins left="0.2" right="0.2" top="0.5" bottom="0.5" header="0.3" footer="0.3"/>
  <pageSetup paperSize="9" scale="80" orientation="landscape" verticalDpi="0" r:id="rId1"/>
  <ignoredErrors>
    <ignoredError sqref="I10:I30" formula="1"/>
    <ignoredError sqref="L31:M31 M9:M3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5"/>
  <sheetViews>
    <sheetView showGridLines="0" rightToLeft="1" view="pageBreakPreview" zoomScale="80" zoomScaleNormal="80" zoomScaleSheetLayoutView="80" workbookViewId="0">
      <selection activeCell="D5" sqref="D5"/>
    </sheetView>
  </sheetViews>
  <sheetFormatPr defaultRowHeight="18.75" x14ac:dyDescent="0.25"/>
  <cols>
    <col min="1" max="1" width="1.85546875" style="37" customWidth="1"/>
    <col min="2" max="2" width="8" style="37" customWidth="1"/>
    <col min="3" max="3" width="10" style="37" customWidth="1"/>
    <col min="4" max="4" width="12.140625" style="37" customWidth="1"/>
    <col min="5" max="5" width="15" style="37" customWidth="1"/>
    <col min="6" max="7" width="14.7109375" style="37" customWidth="1"/>
    <col min="8" max="8" width="20.7109375" style="37" customWidth="1"/>
    <col min="9" max="9" width="15.28515625" style="37" customWidth="1"/>
    <col min="10" max="10" width="10.140625" style="37" customWidth="1"/>
    <col min="11" max="11" width="14" style="37" customWidth="1"/>
    <col min="12" max="12" width="12.7109375" style="37" customWidth="1"/>
    <col min="13" max="13" width="17.140625" style="37" customWidth="1"/>
    <col min="14" max="14" width="1.5703125" style="37" customWidth="1"/>
    <col min="15" max="19" width="9.140625" style="37"/>
    <col min="20" max="20" width="9.140625" style="37" customWidth="1"/>
    <col min="21" max="16384" width="9.140625" style="37"/>
  </cols>
  <sheetData>
    <row r="1" spans="2:13" ht="24.75" x14ac:dyDescent="0.25">
      <c r="B1" s="147" t="str">
        <f>CONCATENATE("پروژه  ",روکش!D7)</f>
        <v xml:space="preserve">پروژه  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3" ht="23.25" customHeight="1" x14ac:dyDescent="0.25"/>
    <row r="3" spans="2:13" ht="23.25" customHeight="1" x14ac:dyDescent="0.25">
      <c r="E3" s="148" t="s">
        <v>63</v>
      </c>
      <c r="F3" s="148"/>
      <c r="G3" s="15">
        <f>روکش!J2</f>
        <v>0</v>
      </c>
      <c r="H3" s="15" t="s">
        <v>62</v>
      </c>
      <c r="I3" s="38">
        <f>روکش!I4</f>
        <v>0</v>
      </c>
      <c r="J3" s="15" t="s">
        <v>64</v>
      </c>
      <c r="K3" s="38">
        <f>روکش!K4</f>
        <v>0</v>
      </c>
    </row>
    <row r="4" spans="2:13" ht="18.75" customHeight="1" x14ac:dyDescent="0.25">
      <c r="E4" s="15"/>
      <c r="F4" s="15"/>
      <c r="G4" s="15"/>
      <c r="H4" s="15"/>
      <c r="I4" s="38"/>
      <c r="J4" s="15"/>
      <c r="K4" s="38"/>
    </row>
    <row r="5" spans="2:13" ht="23.25" customHeight="1" x14ac:dyDescent="0.25">
      <c r="B5" s="2" t="s">
        <v>74</v>
      </c>
      <c r="C5" s="2"/>
      <c r="D5" s="56"/>
      <c r="E5" s="57"/>
      <c r="F5" s="81" t="s">
        <v>65</v>
      </c>
      <c r="G5" s="81"/>
      <c r="H5" s="81">
        <f>روکش!D13</f>
        <v>0</v>
      </c>
      <c r="I5" s="81"/>
      <c r="L5" s="81" t="s">
        <v>66</v>
      </c>
      <c r="M5" s="81"/>
    </row>
    <row r="6" spans="2:13" ht="11.25" customHeight="1" thickBot="1" x14ac:dyDescent="0.3"/>
    <row r="7" spans="2:13" ht="24.75" customHeight="1" x14ac:dyDescent="0.25">
      <c r="B7" s="103" t="s">
        <v>48</v>
      </c>
      <c r="C7" s="105"/>
      <c r="D7" s="141" t="s">
        <v>50</v>
      </c>
      <c r="E7" s="141" t="s">
        <v>51</v>
      </c>
      <c r="F7" s="141" t="s">
        <v>52</v>
      </c>
      <c r="G7" s="141" t="s">
        <v>53</v>
      </c>
      <c r="H7" s="141" t="s">
        <v>54</v>
      </c>
      <c r="I7" s="141" t="s">
        <v>55</v>
      </c>
      <c r="J7" s="141" t="s">
        <v>56</v>
      </c>
      <c r="K7" s="141" t="s">
        <v>57</v>
      </c>
      <c r="L7" s="141" t="s">
        <v>58</v>
      </c>
      <c r="M7" s="154" t="s">
        <v>59</v>
      </c>
    </row>
    <row r="8" spans="2:13" ht="24.75" customHeight="1" thickBot="1" x14ac:dyDescent="0.3">
      <c r="B8" s="25" t="s">
        <v>41</v>
      </c>
      <c r="C8" s="26" t="s">
        <v>49</v>
      </c>
      <c r="D8" s="142"/>
      <c r="E8" s="142"/>
      <c r="F8" s="142"/>
      <c r="G8" s="142"/>
      <c r="H8" s="142"/>
      <c r="I8" s="142"/>
      <c r="J8" s="142"/>
      <c r="K8" s="142"/>
      <c r="L8" s="142"/>
      <c r="M8" s="155"/>
    </row>
    <row r="9" spans="2:13" x14ac:dyDescent="0.25">
      <c r="B9" s="50"/>
      <c r="C9" s="51"/>
      <c r="D9" s="156"/>
      <c r="E9" s="152"/>
      <c r="F9" s="152"/>
      <c r="G9" s="153">
        <f>E9-F9</f>
        <v>0</v>
      </c>
      <c r="H9" s="51"/>
      <c r="I9" s="27">
        <f>H9*G9</f>
        <v>0</v>
      </c>
      <c r="J9" s="51"/>
      <c r="K9" s="51"/>
      <c r="L9" s="32">
        <f t="shared" ref="L9:L19" si="0">IF(J9=0,0,((K9/J9)-1)*0.95)</f>
        <v>0</v>
      </c>
      <c r="M9" s="30">
        <f>L9*I9</f>
        <v>0</v>
      </c>
    </row>
    <row r="10" spans="2:13" x14ac:dyDescent="0.25">
      <c r="B10" s="52"/>
      <c r="C10" s="53"/>
      <c r="D10" s="140"/>
      <c r="E10" s="146"/>
      <c r="F10" s="146"/>
      <c r="G10" s="144"/>
      <c r="H10" s="53"/>
      <c r="I10" s="28">
        <f>H10*G9</f>
        <v>0</v>
      </c>
      <c r="J10" s="53"/>
      <c r="K10" s="53"/>
      <c r="L10" s="33">
        <f t="shared" si="0"/>
        <v>0</v>
      </c>
      <c r="M10" s="31">
        <f t="shared" ref="M10:M30" si="1">L10*I10</f>
        <v>0</v>
      </c>
    </row>
    <row r="11" spans="2:13" x14ac:dyDescent="0.25">
      <c r="B11" s="52"/>
      <c r="C11" s="53"/>
      <c r="D11" s="139"/>
      <c r="E11" s="145"/>
      <c r="F11" s="145"/>
      <c r="G11" s="143">
        <f t="shared" ref="G11" si="2">E11-F11</f>
        <v>0</v>
      </c>
      <c r="H11" s="53"/>
      <c r="I11" s="28">
        <f t="shared" ref="I11" si="3">H11*G11</f>
        <v>0</v>
      </c>
      <c r="J11" s="53"/>
      <c r="K11" s="53"/>
      <c r="L11" s="33">
        <f t="shared" si="0"/>
        <v>0</v>
      </c>
      <c r="M11" s="31">
        <f t="shared" si="1"/>
        <v>0</v>
      </c>
    </row>
    <row r="12" spans="2:13" x14ac:dyDescent="0.25">
      <c r="B12" s="52"/>
      <c r="C12" s="53"/>
      <c r="D12" s="140"/>
      <c r="E12" s="146"/>
      <c r="F12" s="146"/>
      <c r="G12" s="144"/>
      <c r="H12" s="53"/>
      <c r="I12" s="28">
        <f t="shared" ref="I12" si="4">H12*G11</f>
        <v>0</v>
      </c>
      <c r="J12" s="53"/>
      <c r="K12" s="53"/>
      <c r="L12" s="33">
        <f t="shared" si="0"/>
        <v>0</v>
      </c>
      <c r="M12" s="31">
        <f t="shared" si="1"/>
        <v>0</v>
      </c>
    </row>
    <row r="13" spans="2:13" x14ac:dyDescent="0.25">
      <c r="B13" s="52"/>
      <c r="C13" s="53"/>
      <c r="D13" s="139"/>
      <c r="E13" s="145"/>
      <c r="F13" s="145"/>
      <c r="G13" s="143">
        <f t="shared" ref="G13" si="5">E13-F13</f>
        <v>0</v>
      </c>
      <c r="H13" s="53"/>
      <c r="I13" s="28">
        <f t="shared" ref="I13" si="6">H13*G13</f>
        <v>0</v>
      </c>
      <c r="J13" s="53"/>
      <c r="K13" s="53"/>
      <c r="L13" s="33">
        <f t="shared" si="0"/>
        <v>0</v>
      </c>
      <c r="M13" s="31">
        <f t="shared" si="1"/>
        <v>0</v>
      </c>
    </row>
    <row r="14" spans="2:13" x14ac:dyDescent="0.25">
      <c r="B14" s="52"/>
      <c r="C14" s="53"/>
      <c r="D14" s="140"/>
      <c r="E14" s="146"/>
      <c r="F14" s="146"/>
      <c r="G14" s="144"/>
      <c r="H14" s="53"/>
      <c r="I14" s="28">
        <f>H14*G13</f>
        <v>0</v>
      </c>
      <c r="J14" s="53"/>
      <c r="K14" s="53"/>
      <c r="L14" s="33">
        <f t="shared" si="0"/>
        <v>0</v>
      </c>
      <c r="M14" s="31">
        <f t="shared" si="1"/>
        <v>0</v>
      </c>
    </row>
    <row r="15" spans="2:13" x14ac:dyDescent="0.25">
      <c r="B15" s="52"/>
      <c r="C15" s="53"/>
      <c r="D15" s="139"/>
      <c r="E15" s="145"/>
      <c r="F15" s="145"/>
      <c r="G15" s="143">
        <f t="shared" ref="G15:G19" si="7">E15-F15</f>
        <v>0</v>
      </c>
      <c r="H15" s="53"/>
      <c r="I15" s="28">
        <f t="shared" ref="I15:I19" si="8">H15*G15</f>
        <v>0</v>
      </c>
      <c r="J15" s="53"/>
      <c r="K15" s="53"/>
      <c r="L15" s="33">
        <f t="shared" si="0"/>
        <v>0</v>
      </c>
      <c r="M15" s="31">
        <f t="shared" si="1"/>
        <v>0</v>
      </c>
    </row>
    <row r="16" spans="2:13" x14ac:dyDescent="0.25">
      <c r="B16" s="52"/>
      <c r="C16" s="53"/>
      <c r="D16" s="140"/>
      <c r="E16" s="146"/>
      <c r="F16" s="146"/>
      <c r="G16" s="144"/>
      <c r="H16" s="53"/>
      <c r="I16" s="28">
        <f t="shared" ref="I16:I20" si="9">H16*G15</f>
        <v>0</v>
      </c>
      <c r="J16" s="53"/>
      <c r="K16" s="53"/>
      <c r="L16" s="33">
        <f t="shared" si="0"/>
        <v>0</v>
      </c>
      <c r="M16" s="31">
        <f t="shared" si="1"/>
        <v>0</v>
      </c>
    </row>
    <row r="17" spans="2:13" x14ac:dyDescent="0.25">
      <c r="B17" s="52"/>
      <c r="C17" s="53"/>
      <c r="D17" s="139"/>
      <c r="E17" s="145"/>
      <c r="F17" s="145"/>
      <c r="G17" s="143">
        <f t="shared" si="7"/>
        <v>0</v>
      </c>
      <c r="H17" s="53"/>
      <c r="I17" s="28">
        <f t="shared" si="8"/>
        <v>0</v>
      </c>
      <c r="J17" s="53"/>
      <c r="K17" s="53"/>
      <c r="L17" s="33">
        <f t="shared" si="0"/>
        <v>0</v>
      </c>
      <c r="M17" s="31">
        <f t="shared" si="1"/>
        <v>0</v>
      </c>
    </row>
    <row r="18" spans="2:13" x14ac:dyDescent="0.25">
      <c r="B18" s="52"/>
      <c r="C18" s="53"/>
      <c r="D18" s="140"/>
      <c r="E18" s="146"/>
      <c r="F18" s="146"/>
      <c r="G18" s="144"/>
      <c r="H18" s="53"/>
      <c r="I18" s="28">
        <f t="shared" si="9"/>
        <v>0</v>
      </c>
      <c r="J18" s="53"/>
      <c r="K18" s="53"/>
      <c r="L18" s="33">
        <f t="shared" si="0"/>
        <v>0</v>
      </c>
      <c r="M18" s="31">
        <f t="shared" si="1"/>
        <v>0</v>
      </c>
    </row>
    <row r="19" spans="2:13" x14ac:dyDescent="0.25">
      <c r="B19" s="52"/>
      <c r="C19" s="53"/>
      <c r="D19" s="139"/>
      <c r="E19" s="145"/>
      <c r="F19" s="145"/>
      <c r="G19" s="143">
        <f t="shared" si="7"/>
        <v>0</v>
      </c>
      <c r="H19" s="53"/>
      <c r="I19" s="28">
        <f t="shared" si="8"/>
        <v>0</v>
      </c>
      <c r="J19" s="53"/>
      <c r="K19" s="53"/>
      <c r="L19" s="33">
        <f t="shared" si="0"/>
        <v>0</v>
      </c>
      <c r="M19" s="31">
        <f t="shared" si="1"/>
        <v>0</v>
      </c>
    </row>
    <row r="20" spans="2:13" x14ac:dyDescent="0.25">
      <c r="B20" s="52"/>
      <c r="C20" s="53"/>
      <c r="D20" s="140"/>
      <c r="E20" s="146"/>
      <c r="F20" s="146"/>
      <c r="G20" s="144"/>
      <c r="H20" s="53"/>
      <c r="I20" s="28">
        <f t="shared" si="9"/>
        <v>0</v>
      </c>
      <c r="J20" s="53"/>
      <c r="K20" s="53"/>
      <c r="L20" s="33">
        <f>IF(J20=0,0,((K20/J20)-1)*0.95)</f>
        <v>0</v>
      </c>
      <c r="M20" s="31">
        <f t="shared" si="1"/>
        <v>0</v>
      </c>
    </row>
    <row r="21" spans="2:13" x14ac:dyDescent="0.25">
      <c r="B21" s="52"/>
      <c r="C21" s="53"/>
      <c r="D21" s="139"/>
      <c r="E21" s="145"/>
      <c r="F21" s="145"/>
      <c r="G21" s="143">
        <f t="shared" ref="G21" si="10">E21-F21</f>
        <v>0</v>
      </c>
      <c r="H21" s="53"/>
      <c r="I21" s="28">
        <f t="shared" ref="I21" si="11">H21*G21</f>
        <v>0</v>
      </c>
      <c r="J21" s="53"/>
      <c r="K21" s="53"/>
      <c r="L21" s="33">
        <f t="shared" ref="L21:L30" si="12">IF(J21=0,0,((K21/J21)-1)*0.95)</f>
        <v>0</v>
      </c>
      <c r="M21" s="31">
        <f t="shared" si="1"/>
        <v>0</v>
      </c>
    </row>
    <row r="22" spans="2:13" x14ac:dyDescent="0.25">
      <c r="B22" s="52"/>
      <c r="C22" s="53"/>
      <c r="D22" s="140"/>
      <c r="E22" s="146"/>
      <c r="F22" s="146"/>
      <c r="G22" s="144"/>
      <c r="H22" s="53"/>
      <c r="I22" s="28">
        <f t="shared" ref="I22" si="13">H22*G21</f>
        <v>0</v>
      </c>
      <c r="J22" s="53"/>
      <c r="K22" s="53"/>
      <c r="L22" s="33">
        <f t="shared" si="12"/>
        <v>0</v>
      </c>
      <c r="M22" s="31">
        <f t="shared" si="1"/>
        <v>0</v>
      </c>
    </row>
    <row r="23" spans="2:13" x14ac:dyDescent="0.25">
      <c r="B23" s="52"/>
      <c r="C23" s="53"/>
      <c r="D23" s="139"/>
      <c r="E23" s="145"/>
      <c r="F23" s="145"/>
      <c r="G23" s="143">
        <f t="shared" ref="G23" si="14">E23-F23</f>
        <v>0</v>
      </c>
      <c r="H23" s="53"/>
      <c r="I23" s="28">
        <f t="shared" ref="I23" si="15">H23*G23</f>
        <v>0</v>
      </c>
      <c r="J23" s="53"/>
      <c r="K23" s="53"/>
      <c r="L23" s="33">
        <f t="shared" si="12"/>
        <v>0</v>
      </c>
      <c r="M23" s="31">
        <f t="shared" si="1"/>
        <v>0</v>
      </c>
    </row>
    <row r="24" spans="2:13" x14ac:dyDescent="0.25">
      <c r="B24" s="52"/>
      <c r="C24" s="53"/>
      <c r="D24" s="140"/>
      <c r="E24" s="146"/>
      <c r="F24" s="146"/>
      <c r="G24" s="144"/>
      <c r="H24" s="53"/>
      <c r="I24" s="28">
        <f t="shared" ref="I24" si="16">H24*G23</f>
        <v>0</v>
      </c>
      <c r="J24" s="53"/>
      <c r="K24" s="53"/>
      <c r="L24" s="33">
        <f t="shared" si="12"/>
        <v>0</v>
      </c>
      <c r="M24" s="31">
        <f t="shared" si="1"/>
        <v>0</v>
      </c>
    </row>
    <row r="25" spans="2:13" x14ac:dyDescent="0.25">
      <c r="B25" s="52"/>
      <c r="C25" s="53"/>
      <c r="D25" s="139"/>
      <c r="E25" s="145"/>
      <c r="F25" s="145"/>
      <c r="G25" s="143">
        <f t="shared" ref="G25" si="17">E25-F25</f>
        <v>0</v>
      </c>
      <c r="H25" s="53"/>
      <c r="I25" s="28">
        <f t="shared" ref="I25" si="18">H25*G25</f>
        <v>0</v>
      </c>
      <c r="J25" s="53"/>
      <c r="K25" s="53"/>
      <c r="L25" s="33">
        <f t="shared" si="12"/>
        <v>0</v>
      </c>
      <c r="M25" s="31">
        <f t="shared" si="1"/>
        <v>0</v>
      </c>
    </row>
    <row r="26" spans="2:13" x14ac:dyDescent="0.25">
      <c r="B26" s="52"/>
      <c r="C26" s="53"/>
      <c r="D26" s="140"/>
      <c r="E26" s="146"/>
      <c r="F26" s="146"/>
      <c r="G26" s="144"/>
      <c r="H26" s="53"/>
      <c r="I26" s="28">
        <f t="shared" ref="I26" si="19">H26*G25</f>
        <v>0</v>
      </c>
      <c r="J26" s="53"/>
      <c r="K26" s="53"/>
      <c r="L26" s="33">
        <f t="shared" si="12"/>
        <v>0</v>
      </c>
      <c r="M26" s="31">
        <f t="shared" si="1"/>
        <v>0</v>
      </c>
    </row>
    <row r="27" spans="2:13" x14ac:dyDescent="0.25">
      <c r="B27" s="52"/>
      <c r="C27" s="53"/>
      <c r="D27" s="139"/>
      <c r="E27" s="145"/>
      <c r="F27" s="145"/>
      <c r="G27" s="143">
        <f t="shared" ref="G27" si="20">E27-F27</f>
        <v>0</v>
      </c>
      <c r="H27" s="53"/>
      <c r="I27" s="28">
        <f t="shared" ref="I27" si="21">H27*G27</f>
        <v>0</v>
      </c>
      <c r="J27" s="53"/>
      <c r="K27" s="53"/>
      <c r="L27" s="33">
        <f t="shared" si="12"/>
        <v>0</v>
      </c>
      <c r="M27" s="31">
        <f t="shared" si="1"/>
        <v>0</v>
      </c>
    </row>
    <row r="28" spans="2:13" x14ac:dyDescent="0.25">
      <c r="B28" s="52"/>
      <c r="C28" s="53"/>
      <c r="D28" s="140"/>
      <c r="E28" s="146"/>
      <c r="F28" s="146"/>
      <c r="G28" s="144"/>
      <c r="H28" s="53"/>
      <c r="I28" s="28">
        <f t="shared" ref="I28" si="22">H28*G27</f>
        <v>0</v>
      </c>
      <c r="J28" s="53"/>
      <c r="K28" s="53"/>
      <c r="L28" s="33">
        <f t="shared" si="12"/>
        <v>0</v>
      </c>
      <c r="M28" s="31">
        <f t="shared" si="1"/>
        <v>0</v>
      </c>
    </row>
    <row r="29" spans="2:13" x14ac:dyDescent="0.25">
      <c r="B29" s="52"/>
      <c r="C29" s="53"/>
      <c r="D29" s="139"/>
      <c r="E29" s="145"/>
      <c r="F29" s="145"/>
      <c r="G29" s="143">
        <f t="shared" ref="G29" si="23">E29-F29</f>
        <v>0</v>
      </c>
      <c r="H29" s="53"/>
      <c r="I29" s="28">
        <f t="shared" ref="I29" si="24">H29*G29</f>
        <v>0</v>
      </c>
      <c r="J29" s="53"/>
      <c r="K29" s="53"/>
      <c r="L29" s="33">
        <f t="shared" si="12"/>
        <v>0</v>
      </c>
      <c r="M29" s="31">
        <f t="shared" si="1"/>
        <v>0</v>
      </c>
    </row>
    <row r="30" spans="2:13" ht="19.5" thickBot="1" x14ac:dyDescent="0.3">
      <c r="B30" s="54"/>
      <c r="C30" s="55"/>
      <c r="D30" s="151"/>
      <c r="E30" s="149"/>
      <c r="F30" s="149"/>
      <c r="G30" s="150"/>
      <c r="H30" s="55"/>
      <c r="I30" s="29">
        <f t="shared" ref="I30" si="25">H30*G29</f>
        <v>0</v>
      </c>
      <c r="J30" s="55"/>
      <c r="K30" s="55"/>
      <c r="L30" s="34">
        <f t="shared" si="12"/>
        <v>0</v>
      </c>
      <c r="M30" s="35">
        <f t="shared" si="1"/>
        <v>0</v>
      </c>
    </row>
    <row r="31" spans="2:13" ht="27" customHeight="1" thickBot="1" x14ac:dyDescent="0.3">
      <c r="M31" s="36">
        <f>SUM(M9:M30)</f>
        <v>0</v>
      </c>
    </row>
    <row r="34" spans="3:11" ht="22.5" x14ac:dyDescent="0.25">
      <c r="C34" s="15" t="s">
        <v>45</v>
      </c>
      <c r="D34" s="15"/>
      <c r="E34" s="15"/>
      <c r="F34" s="15"/>
      <c r="G34" s="15" t="s">
        <v>60</v>
      </c>
      <c r="H34" s="15"/>
      <c r="I34" s="15"/>
      <c r="J34" s="15"/>
      <c r="K34" s="15" t="s">
        <v>47</v>
      </c>
    </row>
    <row r="232" spans="20:20" hidden="1" x14ac:dyDescent="0.25">
      <c r="T232" s="37" t="s">
        <v>75</v>
      </c>
    </row>
    <row r="233" spans="20:20" hidden="1" x14ac:dyDescent="0.25">
      <c r="T233" s="37" t="s">
        <v>76</v>
      </c>
    </row>
    <row r="234" spans="20:20" hidden="1" x14ac:dyDescent="0.25">
      <c r="T234" s="37" t="s">
        <v>77</v>
      </c>
    </row>
    <row r="235" spans="20:20" hidden="1" x14ac:dyDescent="0.25">
      <c r="T235" s="37" t="s">
        <v>70</v>
      </c>
    </row>
  </sheetData>
  <sheetProtection password="CA6A" sheet="1" objects="1" scenarios="1" formatRows="0" insertRows="0" deleteRows="0" selectLockedCells="1"/>
  <mergeCells count="60">
    <mergeCell ref="D29:D30"/>
    <mergeCell ref="E29:E30"/>
    <mergeCell ref="F29:F30"/>
    <mergeCell ref="G29:G30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  <mergeCell ref="M7:M8"/>
    <mergeCell ref="B1:M1"/>
    <mergeCell ref="E3:F3"/>
    <mergeCell ref="F5:G5"/>
    <mergeCell ref="H5:I5"/>
    <mergeCell ref="L5:M5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D5">
    <cfRule type="containsBlanks" dxfId="11" priority="5">
      <formula>LEN(TRIM(D5))=0</formula>
    </cfRule>
  </conditionalFormatting>
  <conditionalFormatting sqref="E5">
    <cfRule type="containsBlanks" dxfId="10" priority="4">
      <formula>LEN(TRIM(E5))=0</formula>
    </cfRule>
  </conditionalFormatting>
  <conditionalFormatting sqref="G3 H5:I5 I3 K3 G9:G30">
    <cfRule type="cellIs" dxfId="9" priority="3" operator="equal">
      <formula>0</formula>
    </cfRule>
  </conditionalFormatting>
  <conditionalFormatting sqref="L9:M30 M31">
    <cfRule type="containsErrors" dxfId="8" priority="2">
      <formula>ISERROR(L9)</formula>
    </cfRule>
  </conditionalFormatting>
  <conditionalFormatting sqref="L9:M31">
    <cfRule type="cellIs" dxfId="7" priority="1" operator="equal">
      <formula>0</formula>
    </cfRule>
  </conditionalFormatting>
  <dataValidations count="1">
    <dataValidation type="list" showInputMessage="1" showErrorMessage="1" sqref="D5">
      <formula1>$T$232:$T$235</formula1>
    </dataValidation>
  </dataValidations>
  <printOptions horizontalCentered="1"/>
  <pageMargins left="0.2" right="0.2" top="0.5" bottom="0.5" header="0.3" footer="0.3"/>
  <pageSetup paperSize="9" scale="80" orientation="landscape" verticalDpi="0" r:id="rId1"/>
  <ignoredErrors>
    <ignoredError sqref="I10:I30" formula="1"/>
    <ignoredError sqref="L31:M31 M9:M3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6"/>
  <sheetViews>
    <sheetView showGridLines="0" rightToLeft="1" view="pageBreakPreview" zoomScale="80" zoomScaleNormal="80" zoomScaleSheetLayoutView="80" workbookViewId="0">
      <selection activeCell="D5" sqref="D5"/>
    </sheetView>
  </sheetViews>
  <sheetFormatPr defaultRowHeight="18.75" x14ac:dyDescent="0.25"/>
  <cols>
    <col min="1" max="1" width="1.85546875" style="37" customWidth="1"/>
    <col min="2" max="2" width="8" style="37" customWidth="1"/>
    <col min="3" max="3" width="10" style="37" customWidth="1"/>
    <col min="4" max="4" width="12.140625" style="37" customWidth="1"/>
    <col min="5" max="5" width="15" style="37" customWidth="1"/>
    <col min="6" max="7" width="14.7109375" style="37" customWidth="1"/>
    <col min="8" max="8" width="20.7109375" style="37" customWidth="1"/>
    <col min="9" max="9" width="15.28515625" style="37" customWidth="1"/>
    <col min="10" max="10" width="10.140625" style="37" customWidth="1"/>
    <col min="11" max="11" width="14" style="37" customWidth="1"/>
    <col min="12" max="12" width="12.7109375" style="37" customWidth="1"/>
    <col min="13" max="13" width="17.140625" style="37" customWidth="1"/>
    <col min="14" max="14" width="1.5703125" style="37" customWidth="1"/>
    <col min="15" max="19" width="9.140625" style="37"/>
    <col min="20" max="20" width="9.140625" style="37" customWidth="1"/>
    <col min="21" max="16384" width="9.140625" style="37"/>
  </cols>
  <sheetData>
    <row r="1" spans="2:13" ht="24.75" x14ac:dyDescent="0.25">
      <c r="B1" s="147" t="str">
        <f>CONCATENATE("پروژه  ",روکش!D7)</f>
        <v xml:space="preserve">پروژه  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3" ht="23.25" customHeight="1" x14ac:dyDescent="0.25"/>
    <row r="3" spans="2:13" ht="23.25" customHeight="1" x14ac:dyDescent="0.25">
      <c r="E3" s="148" t="s">
        <v>63</v>
      </c>
      <c r="F3" s="148"/>
      <c r="G3" s="15">
        <f>روکش!J2</f>
        <v>0</v>
      </c>
      <c r="H3" s="15" t="s">
        <v>62</v>
      </c>
      <c r="I3" s="38">
        <f>روکش!I4</f>
        <v>0</v>
      </c>
      <c r="J3" s="15" t="s">
        <v>64</v>
      </c>
      <c r="K3" s="38">
        <f>روکش!K4</f>
        <v>0</v>
      </c>
    </row>
    <row r="4" spans="2:13" ht="18.75" customHeight="1" x14ac:dyDescent="0.25">
      <c r="E4" s="15"/>
      <c r="F4" s="15"/>
      <c r="G4" s="15"/>
      <c r="H4" s="15"/>
      <c r="I4" s="38"/>
      <c r="J4" s="15"/>
      <c r="K4" s="38"/>
    </row>
    <row r="5" spans="2:13" ht="23.25" customHeight="1" x14ac:dyDescent="0.25">
      <c r="B5" s="2" t="s">
        <v>74</v>
      </c>
      <c r="C5" s="2"/>
      <c r="D5" s="56"/>
      <c r="E5" s="57"/>
      <c r="F5" s="81" t="s">
        <v>65</v>
      </c>
      <c r="G5" s="81"/>
      <c r="H5" s="81">
        <f>روکش!D13</f>
        <v>0</v>
      </c>
      <c r="I5" s="81"/>
      <c r="L5" s="81" t="s">
        <v>66</v>
      </c>
      <c r="M5" s="81"/>
    </row>
    <row r="6" spans="2:13" ht="11.25" customHeight="1" thickBot="1" x14ac:dyDescent="0.3"/>
    <row r="7" spans="2:13" ht="24.75" customHeight="1" x14ac:dyDescent="0.25">
      <c r="B7" s="103" t="s">
        <v>48</v>
      </c>
      <c r="C7" s="105"/>
      <c r="D7" s="141" t="s">
        <v>50</v>
      </c>
      <c r="E7" s="141" t="s">
        <v>51</v>
      </c>
      <c r="F7" s="141" t="s">
        <v>52</v>
      </c>
      <c r="G7" s="141" t="s">
        <v>53</v>
      </c>
      <c r="H7" s="141" t="s">
        <v>54</v>
      </c>
      <c r="I7" s="141" t="s">
        <v>55</v>
      </c>
      <c r="J7" s="141" t="s">
        <v>56</v>
      </c>
      <c r="K7" s="141" t="s">
        <v>57</v>
      </c>
      <c r="L7" s="141" t="s">
        <v>58</v>
      </c>
      <c r="M7" s="154" t="s">
        <v>59</v>
      </c>
    </row>
    <row r="8" spans="2:13" ht="24.75" customHeight="1" thickBot="1" x14ac:dyDescent="0.3">
      <c r="B8" s="25" t="s">
        <v>41</v>
      </c>
      <c r="C8" s="26" t="s">
        <v>49</v>
      </c>
      <c r="D8" s="142"/>
      <c r="E8" s="142"/>
      <c r="F8" s="142"/>
      <c r="G8" s="142"/>
      <c r="H8" s="142"/>
      <c r="I8" s="142"/>
      <c r="J8" s="142"/>
      <c r="K8" s="142"/>
      <c r="L8" s="142"/>
      <c r="M8" s="155"/>
    </row>
    <row r="9" spans="2:13" x14ac:dyDescent="0.25">
      <c r="B9" s="50"/>
      <c r="C9" s="51"/>
      <c r="D9" s="156"/>
      <c r="E9" s="152"/>
      <c r="F9" s="152"/>
      <c r="G9" s="153">
        <f>E9-F9</f>
        <v>0</v>
      </c>
      <c r="H9" s="51"/>
      <c r="I9" s="27">
        <f>H9*G9</f>
        <v>0</v>
      </c>
      <c r="J9" s="51"/>
      <c r="K9" s="51"/>
      <c r="L9" s="32">
        <f t="shared" ref="L9:L19" si="0">IF(J9=0,0,((K9/J9)-1)*0.95)</f>
        <v>0</v>
      </c>
      <c r="M9" s="30">
        <f>L9*I9</f>
        <v>0</v>
      </c>
    </row>
    <row r="10" spans="2:13" x14ac:dyDescent="0.25">
      <c r="B10" s="52"/>
      <c r="C10" s="53"/>
      <c r="D10" s="140"/>
      <c r="E10" s="146"/>
      <c r="F10" s="146"/>
      <c r="G10" s="144"/>
      <c r="H10" s="53"/>
      <c r="I10" s="28">
        <f>H10*G9</f>
        <v>0</v>
      </c>
      <c r="J10" s="53"/>
      <c r="K10" s="53"/>
      <c r="L10" s="33">
        <f t="shared" si="0"/>
        <v>0</v>
      </c>
      <c r="M10" s="31">
        <f t="shared" ref="M10:M30" si="1">L10*I10</f>
        <v>0</v>
      </c>
    </row>
    <row r="11" spans="2:13" x14ac:dyDescent="0.25">
      <c r="B11" s="52"/>
      <c r="C11" s="53"/>
      <c r="D11" s="139"/>
      <c r="E11" s="145"/>
      <c r="F11" s="145"/>
      <c r="G11" s="143">
        <f t="shared" ref="G11" si="2">E11-F11</f>
        <v>0</v>
      </c>
      <c r="H11" s="53"/>
      <c r="I11" s="28">
        <f t="shared" ref="I11" si="3">H11*G11</f>
        <v>0</v>
      </c>
      <c r="J11" s="53"/>
      <c r="K11" s="53"/>
      <c r="L11" s="33">
        <f t="shared" si="0"/>
        <v>0</v>
      </c>
      <c r="M11" s="31">
        <f t="shared" si="1"/>
        <v>0</v>
      </c>
    </row>
    <row r="12" spans="2:13" x14ac:dyDescent="0.25">
      <c r="B12" s="52"/>
      <c r="C12" s="53"/>
      <c r="D12" s="140"/>
      <c r="E12" s="146"/>
      <c r="F12" s="146"/>
      <c r="G12" s="144"/>
      <c r="H12" s="53"/>
      <c r="I12" s="28">
        <f t="shared" ref="I12" si="4">H12*G11</f>
        <v>0</v>
      </c>
      <c r="J12" s="53"/>
      <c r="K12" s="53"/>
      <c r="L12" s="33">
        <f t="shared" si="0"/>
        <v>0</v>
      </c>
      <c r="M12" s="31">
        <f t="shared" si="1"/>
        <v>0</v>
      </c>
    </row>
    <row r="13" spans="2:13" x14ac:dyDescent="0.25">
      <c r="B13" s="52"/>
      <c r="C13" s="53"/>
      <c r="D13" s="139"/>
      <c r="E13" s="145"/>
      <c r="F13" s="145"/>
      <c r="G13" s="143">
        <f t="shared" ref="G13" si="5">E13-F13</f>
        <v>0</v>
      </c>
      <c r="H13" s="53"/>
      <c r="I13" s="28">
        <f t="shared" ref="I13" si="6">H13*G13</f>
        <v>0</v>
      </c>
      <c r="J13" s="53"/>
      <c r="K13" s="53"/>
      <c r="L13" s="33">
        <f t="shared" si="0"/>
        <v>0</v>
      </c>
      <c r="M13" s="31">
        <f t="shared" si="1"/>
        <v>0</v>
      </c>
    </row>
    <row r="14" spans="2:13" x14ac:dyDescent="0.25">
      <c r="B14" s="52"/>
      <c r="C14" s="53"/>
      <c r="D14" s="140"/>
      <c r="E14" s="146"/>
      <c r="F14" s="146"/>
      <c r="G14" s="144"/>
      <c r="H14" s="53"/>
      <c r="I14" s="28">
        <f>H14*G13</f>
        <v>0</v>
      </c>
      <c r="J14" s="53"/>
      <c r="K14" s="53"/>
      <c r="L14" s="33">
        <f t="shared" si="0"/>
        <v>0</v>
      </c>
      <c r="M14" s="31">
        <f t="shared" si="1"/>
        <v>0</v>
      </c>
    </row>
    <row r="15" spans="2:13" x14ac:dyDescent="0.25">
      <c r="B15" s="52"/>
      <c r="C15" s="53"/>
      <c r="D15" s="139"/>
      <c r="E15" s="145"/>
      <c r="F15" s="145"/>
      <c r="G15" s="143">
        <f t="shared" ref="G15:G19" si="7">E15-F15</f>
        <v>0</v>
      </c>
      <c r="H15" s="53"/>
      <c r="I15" s="28">
        <f t="shared" ref="I15:I19" si="8">H15*G15</f>
        <v>0</v>
      </c>
      <c r="J15" s="53"/>
      <c r="K15" s="53"/>
      <c r="L15" s="33">
        <f t="shared" si="0"/>
        <v>0</v>
      </c>
      <c r="M15" s="31">
        <f t="shared" si="1"/>
        <v>0</v>
      </c>
    </row>
    <row r="16" spans="2:13" x14ac:dyDescent="0.25">
      <c r="B16" s="52"/>
      <c r="C16" s="53"/>
      <c r="D16" s="140"/>
      <c r="E16" s="146"/>
      <c r="F16" s="146"/>
      <c r="G16" s="144"/>
      <c r="H16" s="53"/>
      <c r="I16" s="28">
        <f t="shared" ref="I16:I20" si="9">H16*G15</f>
        <v>0</v>
      </c>
      <c r="J16" s="53"/>
      <c r="K16" s="53"/>
      <c r="L16" s="33">
        <f t="shared" si="0"/>
        <v>0</v>
      </c>
      <c r="M16" s="31">
        <f t="shared" si="1"/>
        <v>0</v>
      </c>
    </row>
    <row r="17" spans="2:13" x14ac:dyDescent="0.25">
      <c r="B17" s="52"/>
      <c r="C17" s="53"/>
      <c r="D17" s="139"/>
      <c r="E17" s="145"/>
      <c r="F17" s="145"/>
      <c r="G17" s="143">
        <f t="shared" si="7"/>
        <v>0</v>
      </c>
      <c r="H17" s="53"/>
      <c r="I17" s="28">
        <f t="shared" si="8"/>
        <v>0</v>
      </c>
      <c r="J17" s="53"/>
      <c r="K17" s="53"/>
      <c r="L17" s="33">
        <f t="shared" si="0"/>
        <v>0</v>
      </c>
      <c r="M17" s="31">
        <f t="shared" si="1"/>
        <v>0</v>
      </c>
    </row>
    <row r="18" spans="2:13" x14ac:dyDescent="0.25">
      <c r="B18" s="52"/>
      <c r="C18" s="53"/>
      <c r="D18" s="140"/>
      <c r="E18" s="146"/>
      <c r="F18" s="146"/>
      <c r="G18" s="144"/>
      <c r="H18" s="53"/>
      <c r="I18" s="28">
        <f t="shared" si="9"/>
        <v>0</v>
      </c>
      <c r="J18" s="53"/>
      <c r="K18" s="53"/>
      <c r="L18" s="33">
        <f t="shared" si="0"/>
        <v>0</v>
      </c>
      <c r="M18" s="31">
        <f t="shared" si="1"/>
        <v>0</v>
      </c>
    </row>
    <row r="19" spans="2:13" x14ac:dyDescent="0.25">
      <c r="B19" s="52"/>
      <c r="C19" s="53"/>
      <c r="D19" s="139"/>
      <c r="E19" s="145"/>
      <c r="F19" s="145"/>
      <c r="G19" s="143">
        <f t="shared" si="7"/>
        <v>0</v>
      </c>
      <c r="H19" s="53"/>
      <c r="I19" s="28">
        <f t="shared" si="8"/>
        <v>0</v>
      </c>
      <c r="J19" s="53"/>
      <c r="K19" s="53"/>
      <c r="L19" s="33">
        <f t="shared" si="0"/>
        <v>0</v>
      </c>
      <c r="M19" s="31">
        <f t="shared" si="1"/>
        <v>0</v>
      </c>
    </row>
    <row r="20" spans="2:13" x14ac:dyDescent="0.25">
      <c r="B20" s="52"/>
      <c r="C20" s="53"/>
      <c r="D20" s="140"/>
      <c r="E20" s="146"/>
      <c r="F20" s="146"/>
      <c r="G20" s="144"/>
      <c r="H20" s="53"/>
      <c r="I20" s="28">
        <f t="shared" si="9"/>
        <v>0</v>
      </c>
      <c r="J20" s="53"/>
      <c r="K20" s="53"/>
      <c r="L20" s="33">
        <f>IF(J20=0,0,((K20/J20)-1)*0.95)</f>
        <v>0</v>
      </c>
      <c r="M20" s="31">
        <f t="shared" si="1"/>
        <v>0</v>
      </c>
    </row>
    <row r="21" spans="2:13" x14ac:dyDescent="0.25">
      <c r="B21" s="52"/>
      <c r="C21" s="53"/>
      <c r="D21" s="139"/>
      <c r="E21" s="145"/>
      <c r="F21" s="145"/>
      <c r="G21" s="143">
        <f t="shared" ref="G21" si="10">E21-F21</f>
        <v>0</v>
      </c>
      <c r="H21" s="53"/>
      <c r="I21" s="28">
        <f t="shared" ref="I21" si="11">H21*G21</f>
        <v>0</v>
      </c>
      <c r="J21" s="53"/>
      <c r="K21" s="53"/>
      <c r="L21" s="33">
        <f t="shared" ref="L21:L30" si="12">IF(J21=0,0,((K21/J21)-1)*0.95)</f>
        <v>0</v>
      </c>
      <c r="M21" s="31">
        <f t="shared" si="1"/>
        <v>0</v>
      </c>
    </row>
    <row r="22" spans="2:13" x14ac:dyDescent="0.25">
      <c r="B22" s="52"/>
      <c r="C22" s="53"/>
      <c r="D22" s="140"/>
      <c r="E22" s="146"/>
      <c r="F22" s="146"/>
      <c r="G22" s="144"/>
      <c r="H22" s="53"/>
      <c r="I22" s="28">
        <f t="shared" ref="I22" si="13">H22*G21</f>
        <v>0</v>
      </c>
      <c r="J22" s="53"/>
      <c r="K22" s="53"/>
      <c r="L22" s="33">
        <f t="shared" si="12"/>
        <v>0</v>
      </c>
      <c r="M22" s="31">
        <f t="shared" si="1"/>
        <v>0</v>
      </c>
    </row>
    <row r="23" spans="2:13" x14ac:dyDescent="0.25">
      <c r="B23" s="52"/>
      <c r="C23" s="53"/>
      <c r="D23" s="139"/>
      <c r="E23" s="145"/>
      <c r="F23" s="145"/>
      <c r="G23" s="143">
        <f t="shared" ref="G23" si="14">E23-F23</f>
        <v>0</v>
      </c>
      <c r="H23" s="53"/>
      <c r="I23" s="28">
        <f t="shared" ref="I23" si="15">H23*G23</f>
        <v>0</v>
      </c>
      <c r="J23" s="53"/>
      <c r="K23" s="53"/>
      <c r="L23" s="33">
        <f t="shared" si="12"/>
        <v>0</v>
      </c>
      <c r="M23" s="31">
        <f t="shared" si="1"/>
        <v>0</v>
      </c>
    </row>
    <row r="24" spans="2:13" x14ac:dyDescent="0.25">
      <c r="B24" s="52"/>
      <c r="C24" s="53"/>
      <c r="D24" s="140"/>
      <c r="E24" s="146"/>
      <c r="F24" s="146"/>
      <c r="G24" s="144"/>
      <c r="H24" s="53"/>
      <c r="I24" s="28">
        <f t="shared" ref="I24" si="16">H24*G23</f>
        <v>0</v>
      </c>
      <c r="J24" s="53"/>
      <c r="K24" s="53"/>
      <c r="L24" s="33">
        <f t="shared" si="12"/>
        <v>0</v>
      </c>
      <c r="M24" s="31">
        <f t="shared" si="1"/>
        <v>0</v>
      </c>
    </row>
    <row r="25" spans="2:13" x14ac:dyDescent="0.25">
      <c r="B25" s="52"/>
      <c r="C25" s="53"/>
      <c r="D25" s="139"/>
      <c r="E25" s="145"/>
      <c r="F25" s="145"/>
      <c r="G25" s="143">
        <f t="shared" ref="G25" si="17">E25-F25</f>
        <v>0</v>
      </c>
      <c r="H25" s="53"/>
      <c r="I25" s="28">
        <f t="shared" ref="I25" si="18">H25*G25</f>
        <v>0</v>
      </c>
      <c r="J25" s="53"/>
      <c r="K25" s="53"/>
      <c r="L25" s="33">
        <f t="shared" si="12"/>
        <v>0</v>
      </c>
      <c r="M25" s="31">
        <f t="shared" si="1"/>
        <v>0</v>
      </c>
    </row>
    <row r="26" spans="2:13" x14ac:dyDescent="0.25">
      <c r="B26" s="52"/>
      <c r="C26" s="53"/>
      <c r="D26" s="140"/>
      <c r="E26" s="146"/>
      <c r="F26" s="146"/>
      <c r="G26" s="144"/>
      <c r="H26" s="53"/>
      <c r="I26" s="28">
        <f t="shared" ref="I26" si="19">H26*G25</f>
        <v>0</v>
      </c>
      <c r="J26" s="53"/>
      <c r="K26" s="53"/>
      <c r="L26" s="33">
        <f t="shared" si="12"/>
        <v>0</v>
      </c>
      <c r="M26" s="31">
        <f t="shared" si="1"/>
        <v>0</v>
      </c>
    </row>
    <row r="27" spans="2:13" x14ac:dyDescent="0.25">
      <c r="B27" s="52"/>
      <c r="C27" s="53"/>
      <c r="D27" s="139"/>
      <c r="E27" s="145"/>
      <c r="F27" s="145"/>
      <c r="G27" s="143">
        <f t="shared" ref="G27" si="20">E27-F27</f>
        <v>0</v>
      </c>
      <c r="H27" s="53"/>
      <c r="I27" s="28">
        <f t="shared" ref="I27" si="21">H27*G27</f>
        <v>0</v>
      </c>
      <c r="J27" s="53"/>
      <c r="K27" s="53"/>
      <c r="L27" s="33">
        <f t="shared" si="12"/>
        <v>0</v>
      </c>
      <c r="M27" s="31">
        <f t="shared" si="1"/>
        <v>0</v>
      </c>
    </row>
    <row r="28" spans="2:13" x14ac:dyDescent="0.25">
      <c r="B28" s="52"/>
      <c r="C28" s="53"/>
      <c r="D28" s="140"/>
      <c r="E28" s="146"/>
      <c r="F28" s="146"/>
      <c r="G28" s="144"/>
      <c r="H28" s="53"/>
      <c r="I28" s="28">
        <f t="shared" ref="I28" si="22">H28*G27</f>
        <v>0</v>
      </c>
      <c r="J28" s="53"/>
      <c r="K28" s="53"/>
      <c r="L28" s="33">
        <f t="shared" si="12"/>
        <v>0</v>
      </c>
      <c r="M28" s="31">
        <f t="shared" si="1"/>
        <v>0</v>
      </c>
    </row>
    <row r="29" spans="2:13" x14ac:dyDescent="0.25">
      <c r="B29" s="52"/>
      <c r="C29" s="53"/>
      <c r="D29" s="139"/>
      <c r="E29" s="145"/>
      <c r="F29" s="145"/>
      <c r="G29" s="143">
        <f t="shared" ref="G29" si="23">E29-F29</f>
        <v>0</v>
      </c>
      <c r="H29" s="53"/>
      <c r="I29" s="28">
        <f t="shared" ref="I29" si="24">H29*G29</f>
        <v>0</v>
      </c>
      <c r="J29" s="53"/>
      <c r="K29" s="53"/>
      <c r="L29" s="33">
        <f t="shared" si="12"/>
        <v>0</v>
      </c>
      <c r="M29" s="31">
        <f t="shared" si="1"/>
        <v>0</v>
      </c>
    </row>
    <row r="30" spans="2:13" ht="19.5" thickBot="1" x14ac:dyDescent="0.3">
      <c r="B30" s="54"/>
      <c r="C30" s="55"/>
      <c r="D30" s="151"/>
      <c r="E30" s="149"/>
      <c r="F30" s="149"/>
      <c r="G30" s="150"/>
      <c r="H30" s="55"/>
      <c r="I30" s="29">
        <f t="shared" ref="I30" si="25">H30*G29</f>
        <v>0</v>
      </c>
      <c r="J30" s="55"/>
      <c r="K30" s="55"/>
      <c r="L30" s="34">
        <f t="shared" si="12"/>
        <v>0</v>
      </c>
      <c r="M30" s="35">
        <f t="shared" si="1"/>
        <v>0</v>
      </c>
    </row>
    <row r="31" spans="2:13" ht="27" customHeight="1" thickBot="1" x14ac:dyDescent="0.3">
      <c r="M31" s="36">
        <f>SUM(M9:M30)</f>
        <v>0</v>
      </c>
    </row>
    <row r="34" spans="3:11" ht="22.5" x14ac:dyDescent="0.25">
      <c r="C34" s="15" t="s">
        <v>45</v>
      </c>
      <c r="D34" s="15"/>
      <c r="E34" s="15"/>
      <c r="F34" s="15"/>
      <c r="G34" s="15" t="s">
        <v>60</v>
      </c>
      <c r="H34" s="15"/>
      <c r="I34" s="15"/>
      <c r="J34" s="15"/>
      <c r="K34" s="15" t="s">
        <v>47</v>
      </c>
    </row>
    <row r="45" spans="3:11" s="58" customFormat="1" x14ac:dyDescent="0.25"/>
    <row r="233" spans="20:20" hidden="1" x14ac:dyDescent="0.25">
      <c r="T233" s="37" t="s">
        <v>75</v>
      </c>
    </row>
    <row r="234" spans="20:20" hidden="1" x14ac:dyDescent="0.25">
      <c r="T234" s="37" t="s">
        <v>76</v>
      </c>
    </row>
    <row r="235" spans="20:20" hidden="1" x14ac:dyDescent="0.25">
      <c r="T235" s="37" t="s">
        <v>77</v>
      </c>
    </row>
    <row r="236" spans="20:20" hidden="1" x14ac:dyDescent="0.25">
      <c r="T236" s="37" t="s">
        <v>70</v>
      </c>
    </row>
  </sheetData>
  <sheetProtection password="CA6A" sheet="1" objects="1" scenarios="1" formatRows="0" insertRows="0" deleteRows="0" selectLockedCells="1"/>
  <mergeCells count="60">
    <mergeCell ref="D29:D30"/>
    <mergeCell ref="E29:E30"/>
    <mergeCell ref="F29:F30"/>
    <mergeCell ref="G29:G30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  <mergeCell ref="M7:M8"/>
    <mergeCell ref="B1:M1"/>
    <mergeCell ref="E3:F3"/>
    <mergeCell ref="F5:G5"/>
    <mergeCell ref="H5:I5"/>
    <mergeCell ref="L5:M5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D5:E5">
    <cfRule type="containsBlanks" dxfId="6" priority="5">
      <formula>LEN(TRIM(D5))=0</formula>
    </cfRule>
  </conditionalFormatting>
  <conditionalFormatting sqref="G3 H5:I5 I3 K3 G9:G30">
    <cfRule type="cellIs" dxfId="5" priority="3" operator="equal">
      <formula>0</formula>
    </cfRule>
  </conditionalFormatting>
  <conditionalFormatting sqref="L9:M30 M31">
    <cfRule type="containsErrors" dxfId="4" priority="2">
      <formula>ISERROR(L9)</formula>
    </cfRule>
  </conditionalFormatting>
  <conditionalFormatting sqref="L9:M31">
    <cfRule type="cellIs" dxfId="3" priority="1" operator="equal">
      <formula>0</formula>
    </cfRule>
  </conditionalFormatting>
  <dataValidations count="1">
    <dataValidation type="list" showInputMessage="1" showErrorMessage="1" sqref="D5">
      <formula1>$T$233:$T$236</formula1>
    </dataValidation>
  </dataValidations>
  <printOptions horizontalCentered="1"/>
  <pageMargins left="0.2" right="0.2" top="0.5" bottom="0.5" header="0.3" footer="0.3"/>
  <pageSetup paperSize="9" scale="80" orientation="landscape" verticalDpi="0" r:id="rId1"/>
  <ignoredErrors>
    <ignoredError sqref="I10:I30" formula="1"/>
    <ignoredError sqref="L31:M31 M9:M30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6"/>
  <sheetViews>
    <sheetView showGridLines="0" rightToLeft="1" view="pageBreakPreview" zoomScale="80" zoomScaleNormal="80" zoomScaleSheetLayoutView="80" workbookViewId="0">
      <selection activeCell="B9" sqref="B9"/>
    </sheetView>
  </sheetViews>
  <sheetFormatPr defaultRowHeight="18.75" x14ac:dyDescent="0.25"/>
  <cols>
    <col min="1" max="1" width="1.85546875" style="58" customWidth="1"/>
    <col min="2" max="2" width="8" style="58" customWidth="1"/>
    <col min="3" max="3" width="10" style="58" customWidth="1"/>
    <col min="4" max="4" width="12.140625" style="58" customWidth="1"/>
    <col min="5" max="5" width="15" style="58" customWidth="1"/>
    <col min="6" max="7" width="14.7109375" style="58" customWidth="1"/>
    <col min="8" max="8" width="20.7109375" style="58" customWidth="1"/>
    <col min="9" max="9" width="15.28515625" style="58" customWidth="1"/>
    <col min="10" max="10" width="10.140625" style="58" customWidth="1"/>
    <col min="11" max="11" width="14" style="58" customWidth="1"/>
    <col min="12" max="12" width="12.7109375" style="58" customWidth="1"/>
    <col min="13" max="13" width="17.140625" style="58" customWidth="1"/>
    <col min="14" max="14" width="1.5703125" style="58" customWidth="1"/>
    <col min="15" max="19" width="9.140625" style="58"/>
    <col min="20" max="20" width="9.140625" style="58" customWidth="1"/>
    <col min="21" max="16384" width="9.140625" style="58"/>
  </cols>
  <sheetData>
    <row r="1" spans="2:13" ht="24.75" x14ac:dyDescent="0.25">
      <c r="B1" s="147" t="str">
        <f>CONCATENATE("پروژه  ",روکش!D7)</f>
        <v xml:space="preserve">پروژه  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3" ht="23.25" customHeight="1" x14ac:dyDescent="0.25"/>
    <row r="3" spans="2:13" ht="23.25" customHeight="1" x14ac:dyDescent="0.25">
      <c r="E3" s="148" t="s">
        <v>63</v>
      </c>
      <c r="F3" s="148"/>
      <c r="G3" s="15">
        <f>روکش!J2</f>
        <v>0</v>
      </c>
      <c r="H3" s="15" t="s">
        <v>62</v>
      </c>
      <c r="I3" s="38">
        <f>روکش!I4</f>
        <v>0</v>
      </c>
      <c r="J3" s="15" t="s">
        <v>64</v>
      </c>
      <c r="K3" s="38">
        <f>روکش!K4</f>
        <v>0</v>
      </c>
    </row>
    <row r="4" spans="2:13" ht="18.75" customHeight="1" x14ac:dyDescent="0.25">
      <c r="E4" s="15"/>
      <c r="F4" s="15"/>
      <c r="G4" s="15"/>
      <c r="H4" s="15"/>
      <c r="I4" s="38"/>
      <c r="J4" s="15"/>
      <c r="K4" s="38"/>
    </row>
    <row r="5" spans="2:13" ht="23.25" customHeight="1" x14ac:dyDescent="0.25">
      <c r="B5" s="2"/>
      <c r="C5" s="81" t="s">
        <v>35</v>
      </c>
      <c r="D5" s="81"/>
      <c r="E5" s="64"/>
      <c r="F5" s="81" t="s">
        <v>65</v>
      </c>
      <c r="G5" s="81"/>
      <c r="H5" s="81">
        <f>روکش!D13</f>
        <v>0</v>
      </c>
      <c r="I5" s="81"/>
      <c r="L5" s="81" t="s">
        <v>66</v>
      </c>
      <c r="M5" s="81"/>
    </row>
    <row r="6" spans="2:13" ht="11.25" customHeight="1" thickBot="1" x14ac:dyDescent="0.3"/>
    <row r="7" spans="2:13" ht="24.75" customHeight="1" x14ac:dyDescent="0.25">
      <c r="B7" s="103" t="s">
        <v>48</v>
      </c>
      <c r="C7" s="105"/>
      <c r="D7" s="141" t="s">
        <v>50</v>
      </c>
      <c r="E7" s="141" t="s">
        <v>51</v>
      </c>
      <c r="F7" s="141" t="s">
        <v>52</v>
      </c>
      <c r="G7" s="141" t="s">
        <v>53</v>
      </c>
      <c r="H7" s="141" t="s">
        <v>54</v>
      </c>
      <c r="I7" s="141" t="s">
        <v>55</v>
      </c>
      <c r="J7" s="141" t="s">
        <v>56</v>
      </c>
      <c r="K7" s="141" t="s">
        <v>57</v>
      </c>
      <c r="L7" s="141" t="s">
        <v>58</v>
      </c>
      <c r="M7" s="154" t="s">
        <v>59</v>
      </c>
    </row>
    <row r="8" spans="2:13" ht="24.75" customHeight="1" thickBot="1" x14ac:dyDescent="0.3">
      <c r="B8" s="25" t="s">
        <v>41</v>
      </c>
      <c r="C8" s="26" t="s">
        <v>49</v>
      </c>
      <c r="D8" s="142"/>
      <c r="E8" s="142"/>
      <c r="F8" s="142"/>
      <c r="G8" s="142"/>
      <c r="H8" s="142"/>
      <c r="I8" s="142"/>
      <c r="J8" s="142"/>
      <c r="K8" s="142"/>
      <c r="L8" s="142"/>
      <c r="M8" s="155"/>
    </row>
    <row r="9" spans="2:13" x14ac:dyDescent="0.25">
      <c r="B9" s="50"/>
      <c r="C9" s="51"/>
      <c r="D9" s="156"/>
      <c r="E9" s="152"/>
      <c r="F9" s="152"/>
      <c r="G9" s="153">
        <f>E9-F9</f>
        <v>0</v>
      </c>
      <c r="H9" s="51"/>
      <c r="I9" s="27">
        <f>H9*G9</f>
        <v>0</v>
      </c>
      <c r="J9" s="51"/>
      <c r="K9" s="51"/>
      <c r="L9" s="32">
        <f t="shared" ref="L9:L19" si="0">IF(J9=0,0,((K9/J9)-1)*0.95)</f>
        <v>0</v>
      </c>
      <c r="M9" s="30">
        <f>L9*I9</f>
        <v>0</v>
      </c>
    </row>
    <row r="10" spans="2:13" x14ac:dyDescent="0.25">
      <c r="B10" s="52"/>
      <c r="C10" s="53"/>
      <c r="D10" s="140"/>
      <c r="E10" s="146"/>
      <c r="F10" s="146"/>
      <c r="G10" s="144"/>
      <c r="H10" s="53"/>
      <c r="I10" s="28">
        <f>H10*G9</f>
        <v>0</v>
      </c>
      <c r="J10" s="53"/>
      <c r="K10" s="53"/>
      <c r="L10" s="33">
        <f t="shared" si="0"/>
        <v>0</v>
      </c>
      <c r="M10" s="31">
        <f t="shared" ref="M10:M30" si="1">L10*I10</f>
        <v>0</v>
      </c>
    </row>
    <row r="11" spans="2:13" x14ac:dyDescent="0.25">
      <c r="B11" s="52"/>
      <c r="C11" s="53"/>
      <c r="D11" s="139"/>
      <c r="E11" s="145"/>
      <c r="F11" s="145"/>
      <c r="G11" s="143">
        <f t="shared" ref="G11" si="2">E11-F11</f>
        <v>0</v>
      </c>
      <c r="H11" s="53"/>
      <c r="I11" s="28">
        <f t="shared" ref="I11" si="3">H11*G11</f>
        <v>0</v>
      </c>
      <c r="J11" s="53"/>
      <c r="K11" s="53"/>
      <c r="L11" s="33">
        <f t="shared" si="0"/>
        <v>0</v>
      </c>
      <c r="M11" s="31">
        <f t="shared" si="1"/>
        <v>0</v>
      </c>
    </row>
    <row r="12" spans="2:13" x14ac:dyDescent="0.25">
      <c r="B12" s="52"/>
      <c r="C12" s="53"/>
      <c r="D12" s="140"/>
      <c r="E12" s="146"/>
      <c r="F12" s="146"/>
      <c r="G12" s="144"/>
      <c r="H12" s="53"/>
      <c r="I12" s="28">
        <f t="shared" ref="I12" si="4">H12*G11</f>
        <v>0</v>
      </c>
      <c r="J12" s="53"/>
      <c r="K12" s="53"/>
      <c r="L12" s="33">
        <f t="shared" si="0"/>
        <v>0</v>
      </c>
      <c r="M12" s="31">
        <f t="shared" si="1"/>
        <v>0</v>
      </c>
    </row>
    <row r="13" spans="2:13" x14ac:dyDescent="0.25">
      <c r="B13" s="52"/>
      <c r="C13" s="53"/>
      <c r="D13" s="139"/>
      <c r="E13" s="145"/>
      <c r="F13" s="145"/>
      <c r="G13" s="143">
        <f t="shared" ref="G13" si="5">E13-F13</f>
        <v>0</v>
      </c>
      <c r="H13" s="53"/>
      <c r="I13" s="28">
        <f t="shared" ref="I13" si="6">H13*G13</f>
        <v>0</v>
      </c>
      <c r="J13" s="53"/>
      <c r="K13" s="53"/>
      <c r="L13" s="33">
        <f t="shared" si="0"/>
        <v>0</v>
      </c>
      <c r="M13" s="31">
        <f t="shared" si="1"/>
        <v>0</v>
      </c>
    </row>
    <row r="14" spans="2:13" x14ac:dyDescent="0.25">
      <c r="B14" s="52"/>
      <c r="C14" s="53"/>
      <c r="D14" s="140"/>
      <c r="E14" s="146"/>
      <c r="F14" s="146"/>
      <c r="G14" s="144"/>
      <c r="H14" s="53"/>
      <c r="I14" s="28">
        <f>H14*G13</f>
        <v>0</v>
      </c>
      <c r="J14" s="53"/>
      <c r="K14" s="53"/>
      <c r="L14" s="33">
        <f t="shared" si="0"/>
        <v>0</v>
      </c>
      <c r="M14" s="31">
        <f t="shared" si="1"/>
        <v>0</v>
      </c>
    </row>
    <row r="15" spans="2:13" x14ac:dyDescent="0.25">
      <c r="B15" s="52"/>
      <c r="C15" s="53"/>
      <c r="D15" s="139"/>
      <c r="E15" s="145"/>
      <c r="F15" s="145"/>
      <c r="G15" s="143">
        <f t="shared" ref="G15:G19" si="7">E15-F15</f>
        <v>0</v>
      </c>
      <c r="H15" s="53"/>
      <c r="I15" s="28">
        <f t="shared" ref="I15:I19" si="8">H15*G15</f>
        <v>0</v>
      </c>
      <c r="J15" s="53"/>
      <c r="K15" s="53"/>
      <c r="L15" s="33">
        <f t="shared" si="0"/>
        <v>0</v>
      </c>
      <c r="M15" s="31">
        <f t="shared" si="1"/>
        <v>0</v>
      </c>
    </row>
    <row r="16" spans="2:13" x14ac:dyDescent="0.25">
      <c r="B16" s="52"/>
      <c r="C16" s="53"/>
      <c r="D16" s="140"/>
      <c r="E16" s="146"/>
      <c r="F16" s="146"/>
      <c r="G16" s="144"/>
      <c r="H16" s="53"/>
      <c r="I16" s="28">
        <f t="shared" ref="I16:I20" si="9">H16*G15</f>
        <v>0</v>
      </c>
      <c r="J16" s="53"/>
      <c r="K16" s="53"/>
      <c r="L16" s="33">
        <f t="shared" si="0"/>
        <v>0</v>
      </c>
      <c r="M16" s="31">
        <f t="shared" si="1"/>
        <v>0</v>
      </c>
    </row>
    <row r="17" spans="2:13" x14ac:dyDescent="0.25">
      <c r="B17" s="52"/>
      <c r="C17" s="53"/>
      <c r="D17" s="139"/>
      <c r="E17" s="145"/>
      <c r="F17" s="145"/>
      <c r="G17" s="143">
        <f t="shared" si="7"/>
        <v>0</v>
      </c>
      <c r="H17" s="53"/>
      <c r="I17" s="28">
        <f t="shared" si="8"/>
        <v>0</v>
      </c>
      <c r="J17" s="53"/>
      <c r="K17" s="53"/>
      <c r="L17" s="33">
        <f t="shared" si="0"/>
        <v>0</v>
      </c>
      <c r="M17" s="31">
        <f t="shared" si="1"/>
        <v>0</v>
      </c>
    </row>
    <row r="18" spans="2:13" x14ac:dyDescent="0.25">
      <c r="B18" s="52"/>
      <c r="C18" s="53"/>
      <c r="D18" s="140"/>
      <c r="E18" s="146"/>
      <c r="F18" s="146"/>
      <c r="G18" s="144"/>
      <c r="H18" s="53"/>
      <c r="I18" s="28">
        <f t="shared" si="9"/>
        <v>0</v>
      </c>
      <c r="J18" s="53"/>
      <c r="K18" s="53"/>
      <c r="L18" s="33">
        <f t="shared" si="0"/>
        <v>0</v>
      </c>
      <c r="M18" s="31">
        <f t="shared" si="1"/>
        <v>0</v>
      </c>
    </row>
    <row r="19" spans="2:13" x14ac:dyDescent="0.25">
      <c r="B19" s="52"/>
      <c r="C19" s="53"/>
      <c r="D19" s="139"/>
      <c r="E19" s="145"/>
      <c r="F19" s="145"/>
      <c r="G19" s="143">
        <f t="shared" si="7"/>
        <v>0</v>
      </c>
      <c r="H19" s="53"/>
      <c r="I19" s="28">
        <f t="shared" si="8"/>
        <v>0</v>
      </c>
      <c r="J19" s="53"/>
      <c r="K19" s="53"/>
      <c r="L19" s="33">
        <f t="shared" si="0"/>
        <v>0</v>
      </c>
      <c r="M19" s="31">
        <f t="shared" si="1"/>
        <v>0</v>
      </c>
    </row>
    <row r="20" spans="2:13" x14ac:dyDescent="0.25">
      <c r="B20" s="52"/>
      <c r="C20" s="53"/>
      <c r="D20" s="140"/>
      <c r="E20" s="146"/>
      <c r="F20" s="146"/>
      <c r="G20" s="144"/>
      <c r="H20" s="53"/>
      <c r="I20" s="28">
        <f t="shared" si="9"/>
        <v>0</v>
      </c>
      <c r="J20" s="53"/>
      <c r="K20" s="53"/>
      <c r="L20" s="33">
        <f>IF(J20=0,0,((K20/J20)-1)*0.95)</f>
        <v>0</v>
      </c>
      <c r="M20" s="31">
        <f t="shared" si="1"/>
        <v>0</v>
      </c>
    </row>
    <row r="21" spans="2:13" x14ac:dyDescent="0.25">
      <c r="B21" s="52"/>
      <c r="C21" s="53"/>
      <c r="D21" s="139"/>
      <c r="E21" s="145"/>
      <c r="F21" s="145"/>
      <c r="G21" s="143">
        <f t="shared" ref="G21" si="10">E21-F21</f>
        <v>0</v>
      </c>
      <c r="H21" s="53"/>
      <c r="I21" s="28">
        <f t="shared" ref="I21" si="11">H21*G21</f>
        <v>0</v>
      </c>
      <c r="J21" s="53"/>
      <c r="K21" s="53"/>
      <c r="L21" s="33">
        <f t="shared" ref="L21:L30" si="12">IF(J21=0,0,((K21/J21)-1)*0.95)</f>
        <v>0</v>
      </c>
      <c r="M21" s="31">
        <f t="shared" si="1"/>
        <v>0</v>
      </c>
    </row>
    <row r="22" spans="2:13" x14ac:dyDescent="0.25">
      <c r="B22" s="52"/>
      <c r="C22" s="53"/>
      <c r="D22" s="140"/>
      <c r="E22" s="146"/>
      <c r="F22" s="146"/>
      <c r="G22" s="144"/>
      <c r="H22" s="53"/>
      <c r="I22" s="28">
        <f t="shared" ref="I22" si="13">H22*G21</f>
        <v>0</v>
      </c>
      <c r="J22" s="53"/>
      <c r="K22" s="53"/>
      <c r="L22" s="33">
        <f t="shared" si="12"/>
        <v>0</v>
      </c>
      <c r="M22" s="31">
        <f t="shared" si="1"/>
        <v>0</v>
      </c>
    </row>
    <row r="23" spans="2:13" x14ac:dyDescent="0.25">
      <c r="B23" s="52"/>
      <c r="C23" s="53"/>
      <c r="D23" s="139"/>
      <c r="E23" s="145"/>
      <c r="F23" s="145"/>
      <c r="G23" s="143">
        <f t="shared" ref="G23" si="14">E23-F23</f>
        <v>0</v>
      </c>
      <c r="H23" s="53"/>
      <c r="I23" s="28">
        <f t="shared" ref="I23" si="15">H23*G23</f>
        <v>0</v>
      </c>
      <c r="J23" s="53"/>
      <c r="K23" s="53"/>
      <c r="L23" s="33">
        <f t="shared" si="12"/>
        <v>0</v>
      </c>
      <c r="M23" s="31">
        <f t="shared" si="1"/>
        <v>0</v>
      </c>
    </row>
    <row r="24" spans="2:13" x14ac:dyDescent="0.25">
      <c r="B24" s="52"/>
      <c r="C24" s="53"/>
      <c r="D24" s="140"/>
      <c r="E24" s="146"/>
      <c r="F24" s="146"/>
      <c r="G24" s="144"/>
      <c r="H24" s="53"/>
      <c r="I24" s="28">
        <f t="shared" ref="I24" si="16">H24*G23</f>
        <v>0</v>
      </c>
      <c r="J24" s="53"/>
      <c r="K24" s="53"/>
      <c r="L24" s="33">
        <f t="shared" si="12"/>
        <v>0</v>
      </c>
      <c r="M24" s="31">
        <f t="shared" si="1"/>
        <v>0</v>
      </c>
    </row>
    <row r="25" spans="2:13" x14ac:dyDescent="0.25">
      <c r="B25" s="52"/>
      <c r="C25" s="53"/>
      <c r="D25" s="139"/>
      <c r="E25" s="145"/>
      <c r="F25" s="145"/>
      <c r="G25" s="143">
        <f t="shared" ref="G25" si="17">E25-F25</f>
        <v>0</v>
      </c>
      <c r="H25" s="53"/>
      <c r="I25" s="28">
        <f t="shared" ref="I25" si="18">H25*G25</f>
        <v>0</v>
      </c>
      <c r="J25" s="53"/>
      <c r="K25" s="53"/>
      <c r="L25" s="33">
        <f t="shared" si="12"/>
        <v>0</v>
      </c>
      <c r="M25" s="31">
        <f t="shared" si="1"/>
        <v>0</v>
      </c>
    </row>
    <row r="26" spans="2:13" x14ac:dyDescent="0.25">
      <c r="B26" s="52"/>
      <c r="C26" s="53"/>
      <c r="D26" s="140"/>
      <c r="E26" s="146"/>
      <c r="F26" s="146"/>
      <c r="G26" s="144"/>
      <c r="H26" s="53"/>
      <c r="I26" s="28">
        <f t="shared" ref="I26" si="19">H26*G25</f>
        <v>0</v>
      </c>
      <c r="J26" s="53"/>
      <c r="K26" s="53"/>
      <c r="L26" s="33">
        <f t="shared" si="12"/>
        <v>0</v>
      </c>
      <c r="M26" s="31">
        <f t="shared" si="1"/>
        <v>0</v>
      </c>
    </row>
    <row r="27" spans="2:13" x14ac:dyDescent="0.25">
      <c r="B27" s="52"/>
      <c r="C27" s="53"/>
      <c r="D27" s="139"/>
      <c r="E27" s="145"/>
      <c r="F27" s="145"/>
      <c r="G27" s="143">
        <f t="shared" ref="G27" si="20">E27-F27</f>
        <v>0</v>
      </c>
      <c r="H27" s="53"/>
      <c r="I27" s="28">
        <f t="shared" ref="I27" si="21">H27*G27</f>
        <v>0</v>
      </c>
      <c r="J27" s="53"/>
      <c r="K27" s="53"/>
      <c r="L27" s="33">
        <f t="shared" si="12"/>
        <v>0</v>
      </c>
      <c r="M27" s="31">
        <f t="shared" si="1"/>
        <v>0</v>
      </c>
    </row>
    <row r="28" spans="2:13" x14ac:dyDescent="0.25">
      <c r="B28" s="52"/>
      <c r="C28" s="53"/>
      <c r="D28" s="140"/>
      <c r="E28" s="146"/>
      <c r="F28" s="146"/>
      <c r="G28" s="144"/>
      <c r="H28" s="53"/>
      <c r="I28" s="28">
        <f t="shared" ref="I28" si="22">H28*G27</f>
        <v>0</v>
      </c>
      <c r="J28" s="53"/>
      <c r="K28" s="53"/>
      <c r="L28" s="33">
        <f t="shared" si="12"/>
        <v>0</v>
      </c>
      <c r="M28" s="31">
        <f t="shared" si="1"/>
        <v>0</v>
      </c>
    </row>
    <row r="29" spans="2:13" x14ac:dyDescent="0.25">
      <c r="B29" s="52"/>
      <c r="C29" s="53"/>
      <c r="D29" s="139"/>
      <c r="E29" s="145"/>
      <c r="F29" s="145"/>
      <c r="G29" s="143">
        <f t="shared" ref="G29" si="23">E29-F29</f>
        <v>0</v>
      </c>
      <c r="H29" s="53"/>
      <c r="I29" s="28">
        <f t="shared" ref="I29" si="24">H29*G29</f>
        <v>0</v>
      </c>
      <c r="J29" s="53"/>
      <c r="K29" s="53"/>
      <c r="L29" s="33">
        <f t="shared" si="12"/>
        <v>0</v>
      </c>
      <c r="M29" s="31">
        <f t="shared" si="1"/>
        <v>0</v>
      </c>
    </row>
    <row r="30" spans="2:13" ht="19.5" thickBot="1" x14ac:dyDescent="0.3">
      <c r="B30" s="54"/>
      <c r="C30" s="55"/>
      <c r="D30" s="151"/>
      <c r="E30" s="149"/>
      <c r="F30" s="149"/>
      <c r="G30" s="150"/>
      <c r="H30" s="55"/>
      <c r="I30" s="29">
        <f t="shared" ref="I30" si="25">H30*G29</f>
        <v>0</v>
      </c>
      <c r="J30" s="55"/>
      <c r="K30" s="55"/>
      <c r="L30" s="34">
        <f t="shared" si="12"/>
        <v>0</v>
      </c>
      <c r="M30" s="35">
        <f t="shared" si="1"/>
        <v>0</v>
      </c>
    </row>
    <row r="31" spans="2:13" ht="27" customHeight="1" thickBot="1" x14ac:dyDescent="0.3">
      <c r="M31" s="36">
        <f>SUM(M9:M30)</f>
        <v>0</v>
      </c>
    </row>
    <row r="34" spans="3:11" ht="22.5" x14ac:dyDescent="0.25">
      <c r="C34" s="15" t="s">
        <v>45</v>
      </c>
      <c r="D34" s="15"/>
      <c r="E34" s="15"/>
      <c r="F34" s="15"/>
      <c r="G34" s="15" t="s">
        <v>60</v>
      </c>
      <c r="H34" s="15"/>
      <c r="I34" s="15"/>
      <c r="J34" s="15"/>
      <c r="K34" s="15" t="s">
        <v>47</v>
      </c>
    </row>
    <row r="233" spans="20:20" hidden="1" x14ac:dyDescent="0.25">
      <c r="T233" s="58" t="s">
        <v>75</v>
      </c>
    </row>
    <row r="234" spans="20:20" hidden="1" x14ac:dyDescent="0.25">
      <c r="T234" s="58" t="s">
        <v>76</v>
      </c>
    </row>
    <row r="235" spans="20:20" hidden="1" x14ac:dyDescent="0.25">
      <c r="T235" s="58" t="s">
        <v>77</v>
      </c>
    </row>
    <row r="236" spans="20:20" hidden="1" x14ac:dyDescent="0.25">
      <c r="T236" s="58" t="s">
        <v>70</v>
      </c>
    </row>
  </sheetData>
  <sheetProtection password="CA6A" sheet="1" objects="1" scenarios="1" formatRows="0" insertRows="0" deleteRows="0" selectLockedCells="1"/>
  <mergeCells count="61">
    <mergeCell ref="M7:M8"/>
    <mergeCell ref="B1:M1"/>
    <mergeCell ref="E3:F3"/>
    <mergeCell ref="F5:G5"/>
    <mergeCell ref="H5:I5"/>
    <mergeCell ref="L5:M5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D9:D10"/>
    <mergeCell ref="E9:E10"/>
    <mergeCell ref="F9:F10"/>
    <mergeCell ref="G9:G10"/>
    <mergeCell ref="D11:D12"/>
    <mergeCell ref="E11:E12"/>
    <mergeCell ref="F11:F12"/>
    <mergeCell ref="G11:G12"/>
    <mergeCell ref="D13:D14"/>
    <mergeCell ref="E13:E14"/>
    <mergeCell ref="F13:F14"/>
    <mergeCell ref="G13:G14"/>
    <mergeCell ref="D15:D16"/>
    <mergeCell ref="E15:E16"/>
    <mergeCell ref="F15:F16"/>
    <mergeCell ref="G15:G16"/>
    <mergeCell ref="D17:D18"/>
    <mergeCell ref="E17:E18"/>
    <mergeCell ref="F17:F18"/>
    <mergeCell ref="G17:G18"/>
    <mergeCell ref="D19:D20"/>
    <mergeCell ref="E19:E20"/>
    <mergeCell ref="F19:F20"/>
    <mergeCell ref="G19:G20"/>
    <mergeCell ref="G21:G22"/>
    <mergeCell ref="D23:D24"/>
    <mergeCell ref="E23:E24"/>
    <mergeCell ref="F23:F24"/>
    <mergeCell ref="G23:G24"/>
    <mergeCell ref="D29:D30"/>
    <mergeCell ref="E29:E30"/>
    <mergeCell ref="F29:F30"/>
    <mergeCell ref="G29:G30"/>
    <mergeCell ref="C5:D5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</mergeCells>
  <conditionalFormatting sqref="G3 H5:I5 I3 K3 G9:G30">
    <cfRule type="cellIs" dxfId="2" priority="3" operator="equal">
      <formula>0</formula>
    </cfRule>
  </conditionalFormatting>
  <conditionalFormatting sqref="L9:M30 M31">
    <cfRule type="containsErrors" dxfId="1" priority="2">
      <formula>ISERROR(L9)</formula>
    </cfRule>
  </conditionalFormatting>
  <conditionalFormatting sqref="L9:M31">
    <cfRule type="cellIs" dxfId="0" priority="1" operator="equal">
      <formula>0</formula>
    </cfRule>
  </conditionalFormatting>
  <printOptions horizontalCentered="1"/>
  <pageMargins left="0.2" right="0.2" top="0.5" bottom="0.5" header="0.3" footer="0.3"/>
  <pageSetup paperSize="9" scale="80" orientation="landscape" verticalDpi="0" r:id="rId1"/>
  <ignoredErrors>
    <ignoredError sqref="I10:I30" formula="1"/>
    <ignoredError sqref="L31:M31 M9:M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روکش</vt:lpstr>
      <vt:lpstr>جدول دو</vt:lpstr>
      <vt:lpstr>جدول دو (2)</vt:lpstr>
      <vt:lpstr>جدول دو (3)</vt:lpstr>
      <vt:lpstr>جدول دو (4)</vt:lpstr>
      <vt:lpstr>جدول دو (5)</vt:lpstr>
      <vt:lpstr>جدول دو (6)</vt:lpstr>
      <vt:lpstr>جدول دو (7)</vt:lpstr>
      <vt:lpstr>جدول دو تجهیزکارگاه</vt:lpstr>
      <vt:lpstr>'جدول دو'!Print_Area</vt:lpstr>
      <vt:lpstr>'جدول دو (2)'!Print_Area</vt:lpstr>
      <vt:lpstr>'جدول دو (3)'!Print_Area</vt:lpstr>
      <vt:lpstr>'جدول دو (4)'!Print_Area</vt:lpstr>
      <vt:lpstr>'جدول دو (5)'!Print_Area</vt:lpstr>
      <vt:lpstr>'جدول دو (6)'!Print_Area</vt:lpstr>
      <vt:lpstr>'جدول دو (7)'!Print_Area</vt:lpstr>
      <vt:lpstr>'جدول دو تجهیزکارگاه'!Print_Area</vt:lpstr>
      <vt:lpstr>روکش!Print_Area</vt:lpstr>
    </vt:vector>
  </TitlesOfParts>
  <Company>P30Download.com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Customer</dc:creator>
  <cp:lastModifiedBy>Sony Customer</cp:lastModifiedBy>
  <cp:lastPrinted>2016-05-09T06:33:36Z</cp:lastPrinted>
  <dcterms:created xsi:type="dcterms:W3CDTF">2016-05-03T14:45:18Z</dcterms:created>
  <dcterms:modified xsi:type="dcterms:W3CDTF">2016-05-15T12:23:25Z</dcterms:modified>
</cp:coreProperties>
</file>